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G:\My Drive\Tercio Capital\01 Análisis Empresas\01 Edgar\01 Sanedrin\"/>
    </mc:Choice>
  </mc:AlternateContent>
  <xr:revisionPtr revIDLastSave="0" documentId="13_ncr:1_{9CD40774-6F9C-4F35-8951-452A86D1B453}" xr6:coauthVersionLast="47" xr6:coauthVersionMax="47" xr10:uidLastSave="{00000000-0000-0000-0000-000000000000}"/>
  <bookViews>
    <workbookView xWindow="-110" yWindow="-110" windowWidth="24220" windowHeight="15500" xr2:uid="{00000000-000D-0000-FFFF-FFFF00000000}"/>
  </bookViews>
  <sheets>
    <sheet name="Adobe_Consenso" sheetId="5" r:id="rId1"/>
  </sheets>
  <externalReferences>
    <externalReference r:id="rId2"/>
  </externalReferences>
  <definedNames>
    <definedName name="CIQWBGuid" hidden="1">"eb41da3a-e954-476a-b1fc-d60ec555a9d7"</definedName>
    <definedName name="CIQWBInfo" hidden="1">"{ ""CIQVersion"":""9.51.3510.3078"" }"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"02/15/2025 15:00:24"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SpreadsheetBuilder_1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0" i="5" l="1"/>
  <c r="R50" i="5"/>
  <c r="Q50" i="5"/>
  <c r="O50" i="5"/>
  <c r="P50" i="5" s="1"/>
  <c r="N50" i="5"/>
  <c r="S48" i="5"/>
  <c r="R48" i="5"/>
  <c r="Q48" i="5"/>
  <c r="P48" i="5"/>
  <c r="O48" i="5"/>
  <c r="N48" i="5"/>
  <c r="S46" i="5"/>
  <c r="R46" i="5"/>
  <c r="Q46" i="5"/>
  <c r="P46" i="5"/>
  <c r="O46" i="5"/>
  <c r="N46" i="5"/>
  <c r="S43" i="5"/>
  <c r="R43" i="5"/>
  <c r="Q43" i="5"/>
  <c r="O43" i="5"/>
  <c r="P43" i="5" s="1"/>
  <c r="N43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N49" i="5" l="1"/>
  <c r="N51" i="5" s="1"/>
  <c r="O49" i="5"/>
  <c r="O51" i="5" s="1"/>
  <c r="P49" i="5"/>
  <c r="P51" i="5" s="1"/>
  <c r="Q49" i="5"/>
  <c r="Q51" i="5" s="1"/>
  <c r="N47" i="5"/>
  <c r="R49" i="5"/>
  <c r="R51" i="5" s="1"/>
  <c r="S49" i="5"/>
  <c r="S51" i="5" s="1"/>
  <c r="P47" i="5"/>
  <c r="Q47" i="5"/>
  <c r="R47" i="5"/>
  <c r="S47" i="5"/>
  <c r="O47" i="5"/>
</calcChain>
</file>

<file path=xl/sharedStrings.xml><?xml version="1.0" encoding="utf-8"?>
<sst xmlns="http://schemas.openxmlformats.org/spreadsheetml/2006/main" count="58" uniqueCount="58">
  <si>
    <t>Revenue - Digital media</t>
  </si>
  <si>
    <t>Revenue - Digital experience</t>
  </si>
  <si>
    <t>Revenue - Publishing and advertising</t>
  </si>
  <si>
    <t>Total revenue</t>
  </si>
  <si>
    <t>Operating income/(loss)</t>
  </si>
  <si>
    <t>EPS - Diluted</t>
  </si>
  <si>
    <t>Total cost of revenue</t>
  </si>
  <si>
    <t>Research and development expense</t>
  </si>
  <si>
    <t>Sales and marketing expense</t>
  </si>
  <si>
    <t>General and administrative expense</t>
  </si>
  <si>
    <t>Other operating income/(expense)</t>
  </si>
  <si>
    <t>Total operating expenses</t>
  </si>
  <si>
    <t>Total cash equivalents and short-term investments</t>
  </si>
  <si>
    <t>Current Portion of Long Term Debt</t>
  </si>
  <si>
    <t>Debt</t>
  </si>
  <si>
    <t>Stock-based compensation</t>
  </si>
  <si>
    <t>Net cash provided by/(used in) operating activities</t>
  </si>
  <si>
    <t>Free cash flow/share</t>
  </si>
  <si>
    <t>Ticker</t>
  </si>
  <si>
    <t>As Of</t>
  </si>
  <si>
    <t>Analysis</t>
  </si>
  <si>
    <t>1Q24</t>
  </si>
  <si>
    <t>2Q24</t>
  </si>
  <si>
    <t>3Q24E</t>
  </si>
  <si>
    <t>4Q24E</t>
  </si>
  <si>
    <t>2024E</t>
  </si>
  <si>
    <t>1Q25E</t>
  </si>
  <si>
    <t>2Q25E</t>
  </si>
  <si>
    <t>3Q25E</t>
  </si>
  <si>
    <t>4Q25E</t>
  </si>
  <si>
    <t>2025E</t>
  </si>
  <si>
    <t>2026E</t>
  </si>
  <si>
    <t>2027E</t>
  </si>
  <si>
    <t>2028E</t>
  </si>
  <si>
    <t>Adobe</t>
  </si>
  <si>
    <t>ADBE_US</t>
  </si>
  <si>
    <t>Period</t>
  </si>
  <si>
    <t>Ingresos Segmentos</t>
  </si>
  <si>
    <t>Pérdidas y Ganancias</t>
  </si>
  <si>
    <t>EPS - Diluted - Adjusted</t>
  </si>
  <si>
    <t>Balance</t>
  </si>
  <si>
    <t>Total Gross Debt</t>
  </si>
  <si>
    <t>Net Debt</t>
  </si>
  <si>
    <t>Cash Flow</t>
  </si>
  <si>
    <t>Caja de las Operaciones Ajustado por SBC</t>
  </si>
  <si>
    <t>CapEx</t>
  </si>
  <si>
    <t>Free Cash Flow Ajustado</t>
  </si>
  <si>
    <t>Free Cash Flow según Analistas</t>
  </si>
  <si>
    <t>Valoración</t>
  </si>
  <si>
    <t>Free Cash Flow Ajustado LTM</t>
  </si>
  <si>
    <t>Precio Acción</t>
  </si>
  <si>
    <t>Acciones Diluidas</t>
  </si>
  <si>
    <t>Capitalización Bursátil</t>
  </si>
  <si>
    <t>FCF Yield</t>
  </si>
  <si>
    <t>Deuda Neta</t>
  </si>
  <si>
    <t>Enterprise Value</t>
  </si>
  <si>
    <t>EBIT LTM</t>
  </si>
  <si>
    <t>EV/EBIT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</si>
</sst>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-&quot;£&quot;* #,##0_-;\-&quot;£&quot;* #,##0_-;_-&quot;£&quot;* &quot;-&quot;_-;_-@_-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7" formatCode="#,##0.0_);\(#,##0.0\)"/>
    <numFmt numFmtId="168" formatCode="#,##0.0_);\(#,##0.0\);&quot;-&quot;_);@_)"/>
    <numFmt numFmtId="169" formatCode="#,##0.0%_);\(#,##0.0%\);0.0%_);@_)"/>
    <numFmt numFmtId="170" formatCode="#,##0_);\(#,##0\);&quot;-&quot;_);@_)"/>
    <numFmt numFmtId="171" formatCode="#,##0.00_);\(#,##0.00\);&quot;-&quot;_);@_)"/>
    <numFmt numFmtId="176" formatCode="0.0%"/>
  </numFmts>
  <fonts count="13" x14ac:knownFonts="1">
    <font>
      <sz val="10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b/>
      <sz val="2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color rgb="FF0000FF"/>
      <name val="Calibri"/>
      <family val="2"/>
      <scheme val="minor"/>
    </font>
    <font>
      <sz val="10"/>
      <color rgb="FF0000FF"/>
      <name val="Calibri"/>
      <family val="2"/>
    </font>
    <font>
      <b/>
      <sz val="10"/>
      <name val="Calibri"/>
      <family val="2"/>
      <scheme val="minor"/>
    </font>
    <font>
      <sz val="10"/>
      <color rgb="FF00B050"/>
      <name val="Calibri"/>
      <family val="2"/>
    </font>
    <font>
      <b/>
      <u/>
      <sz val="10"/>
      <color rgb="FF0000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theme="0"/>
      </right>
      <top/>
      <bottom style="thin">
        <color indexed="64"/>
      </bottom>
      <diagonal/>
    </border>
    <border>
      <left style="medium">
        <color theme="0"/>
      </left>
      <right style="medium">
        <color theme="0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7" fontId="3" fillId="2" borderId="0" applyBorder="0" applyProtection="0">
      <alignment horizontal="centerContinuous" vertical="center"/>
    </xf>
    <xf numFmtId="168" fontId="4" fillId="0" borderId="0">
      <alignment vertical="center"/>
    </xf>
    <xf numFmtId="169" fontId="6" fillId="0" borderId="0" applyFont="0" applyFill="0" applyBorder="0" applyAlignment="0" applyProtection="0">
      <alignment vertical="center"/>
    </xf>
    <xf numFmtId="167" fontId="8" fillId="4" borderId="0" applyNumberFormat="0" applyBorder="0" applyAlignment="0" applyProtection="0">
      <alignment vertical="center"/>
    </xf>
    <xf numFmtId="167" fontId="9" fillId="5" borderId="0" applyNumberFormat="0" applyFill="0" applyBorder="0" applyAlignment="0" applyProtection="0">
      <alignment vertical="center"/>
    </xf>
    <xf numFmtId="167" fontId="3" fillId="6" borderId="0" applyBorder="0" applyProtection="0">
      <alignment horizontal="centerContinuous" vertical="center"/>
    </xf>
    <xf numFmtId="167" fontId="11" fillId="5" borderId="0" applyNumberFormat="0" applyFill="0" applyBorder="0" applyAlignment="0" applyProtection="0">
      <alignment vertical="center"/>
    </xf>
  </cellStyleXfs>
  <cellXfs count="31">
    <xf numFmtId="0" fontId="0" fillId="0" borderId="0" xfId="0"/>
    <xf numFmtId="167" fontId="3" fillId="3" borderId="0" xfId="7" applyFill="1">
      <alignment horizontal="centerContinuous" vertical="center"/>
    </xf>
    <xf numFmtId="167" fontId="3" fillId="3" borderId="0" xfId="7" applyFill="1" applyBorder="1">
      <alignment horizontal="centerContinuous" vertical="center"/>
    </xf>
    <xf numFmtId="168" fontId="4" fillId="0" borderId="0" xfId="8">
      <alignment vertical="center"/>
    </xf>
    <xf numFmtId="169" fontId="4" fillId="0" borderId="0" xfId="9" applyFont="1" applyFill="1" applyBorder="1" applyAlignment="1">
      <alignment horizontal="right" vertical="center"/>
    </xf>
    <xf numFmtId="168" fontId="7" fillId="0" borderId="0" xfId="8" applyFont="1">
      <alignment vertical="center"/>
    </xf>
    <xf numFmtId="15" fontId="8" fillId="4" borderId="1" xfId="10" applyNumberFormat="1" applyBorder="1" applyAlignment="1">
      <alignment horizontal="center" vertical="center"/>
    </xf>
    <xf numFmtId="168" fontId="9" fillId="0" borderId="0" xfId="11" applyNumberFormat="1" applyFill="1">
      <alignment vertical="center"/>
    </xf>
    <xf numFmtId="167" fontId="3" fillId="6" borderId="3" xfId="12" applyBorder="1">
      <alignment horizontal="centerContinuous" vertical="center"/>
    </xf>
    <xf numFmtId="1" fontId="3" fillId="6" borderId="4" xfId="12" applyNumberFormat="1" applyBorder="1">
      <alignment horizontal="centerContinuous" vertical="center"/>
    </xf>
    <xf numFmtId="1" fontId="10" fillId="7" borderId="4" xfId="12" applyNumberFormat="1" applyFont="1" applyFill="1" applyBorder="1">
      <alignment horizontal="centerContinuous" vertical="center"/>
    </xf>
    <xf numFmtId="168" fontId="4" fillId="0" borderId="5" xfId="8" applyBorder="1">
      <alignment vertical="center"/>
    </xf>
    <xf numFmtId="168" fontId="4" fillId="0" borderId="5" xfId="11" applyNumberFormat="1" applyFont="1" applyFill="1" applyBorder="1">
      <alignment vertical="center"/>
    </xf>
    <xf numFmtId="169" fontId="4" fillId="0" borderId="5" xfId="11" applyNumberFormat="1" applyFont="1" applyFill="1" applyBorder="1" applyAlignment="1">
      <alignment horizontal="right" vertical="center"/>
    </xf>
    <xf numFmtId="168" fontId="9" fillId="4" borderId="2" xfId="11" applyNumberFormat="1" applyFill="1" applyBorder="1">
      <alignment vertical="center"/>
    </xf>
    <xf numFmtId="168" fontId="9" fillId="4" borderId="8" xfId="11" applyNumberFormat="1" applyFill="1" applyBorder="1">
      <alignment vertical="center"/>
    </xf>
    <xf numFmtId="168" fontId="9" fillId="4" borderId="7" xfId="11" applyNumberFormat="1" applyFill="1" applyBorder="1">
      <alignment vertical="center"/>
    </xf>
    <xf numFmtId="170" fontId="9" fillId="4" borderId="7" xfId="11" applyNumberFormat="1" applyFill="1" applyBorder="1">
      <alignment vertical="center"/>
    </xf>
    <xf numFmtId="168" fontId="9" fillId="4" borderId="0" xfId="11" applyNumberFormat="1" applyFill="1" applyBorder="1">
      <alignment vertical="center"/>
    </xf>
    <xf numFmtId="170" fontId="9" fillId="4" borderId="0" xfId="11" applyNumberFormat="1" applyFill="1" applyBorder="1">
      <alignment vertical="center"/>
    </xf>
    <xf numFmtId="168" fontId="9" fillId="4" borderId="9" xfId="11" applyNumberFormat="1" applyFill="1" applyBorder="1">
      <alignment vertical="center"/>
    </xf>
    <xf numFmtId="170" fontId="9" fillId="4" borderId="9" xfId="11" applyNumberFormat="1" applyFill="1" applyBorder="1">
      <alignment vertical="center"/>
    </xf>
    <xf numFmtId="171" fontId="9" fillId="4" borderId="9" xfId="11" applyNumberFormat="1" applyFill="1" applyBorder="1">
      <alignment vertical="center"/>
    </xf>
    <xf numFmtId="167" fontId="3" fillId="8" borderId="0" xfId="7" applyFill="1">
      <alignment horizontal="centerContinuous" vertical="center"/>
    </xf>
    <xf numFmtId="167" fontId="5" fillId="8" borderId="0" xfId="7" applyFont="1" applyFill="1" applyAlignment="1">
      <alignment horizontal="left" vertical="center"/>
    </xf>
    <xf numFmtId="167" fontId="3" fillId="8" borderId="0" xfId="7" applyFill="1" applyAlignment="1">
      <alignment horizontal="center" vertical="center"/>
    </xf>
    <xf numFmtId="167" fontId="3" fillId="8" borderId="0" xfId="7" applyFill="1" applyBorder="1" applyAlignment="1">
      <alignment horizontal="center" vertical="center"/>
    </xf>
    <xf numFmtId="167" fontId="5" fillId="8" borderId="0" xfId="7" applyFont="1" applyFill="1" applyBorder="1" applyAlignment="1">
      <alignment horizontal="left" vertical="center"/>
    </xf>
    <xf numFmtId="168" fontId="12" fillId="4" borderId="6" xfId="11" applyNumberFormat="1" applyFont="1" applyFill="1" applyBorder="1">
      <alignment vertical="center"/>
    </xf>
    <xf numFmtId="171" fontId="9" fillId="4" borderId="0" xfId="11" applyNumberFormat="1" applyFill="1" applyBorder="1">
      <alignment vertical="center"/>
    </xf>
    <xf numFmtId="176" fontId="9" fillId="4" borderId="0" xfId="1" applyNumberFormat="1" applyFont="1" applyFill="1" applyBorder="1" applyAlignment="1">
      <alignment vertical="center"/>
    </xf>
  </cellXfs>
  <cellStyles count="14">
    <cellStyle name="b. Title 2" xfId="7" xr:uid="{82EF5EAF-E6A5-47F8-B4A7-1FA7486A1533}"/>
    <cellStyle name="c. Title 3" xfId="12" xr:uid="{96A347C2-1607-43C2-9527-AAA0A47EA5CB}"/>
    <cellStyle name="Comma" xfId="5" xr:uid="{00000000-0005-0000-0000-000004000000}"/>
    <cellStyle name="Comma [0]" xfId="6" xr:uid="{00000000-0005-0000-0000-000005000000}"/>
    <cellStyle name="Currency" xfId="3" xr:uid="{00000000-0005-0000-0000-000002000000}"/>
    <cellStyle name="Currency [0]" xfId="4" xr:uid="{00000000-0005-0000-0000-000003000000}"/>
    <cellStyle name="g. Data Input 1" xfId="11" xr:uid="{3CC1A710-AFC4-4323-82D2-E4C31EB17510}"/>
    <cellStyle name="h. Data Input 2" xfId="10" xr:uid="{674E5175-D731-4AD0-B8BC-4942612AE246}"/>
    <cellStyle name="i. Sheet Link" xfId="13" xr:uid="{FB5B5C5F-3B38-402E-B89E-7DD8783DB187}"/>
    <cellStyle name="Normal" xfId="0" builtinId="0"/>
    <cellStyle name="Normal 2" xfId="8" xr:uid="{6AEF205E-82F6-4CAA-9A3A-800E70AB5FC8}"/>
    <cellStyle name="Per cent" xfId="1" builtinId="5"/>
    <cellStyle name="Per cent 2" xfId="9" xr:uid="{29A2390F-6E40-493B-934B-D8EFAA2E4F9A}"/>
    <cellStyle name="Percent" xfId="2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522111</xdr:colOff>
      <xdr:row>0</xdr:row>
      <xdr:rowOff>61821</xdr:rowOff>
    </xdr:from>
    <xdr:to>
      <xdr:col>19</xdr:col>
      <xdr:colOff>14112</xdr:colOff>
      <xdr:row>4</xdr:row>
      <xdr:rowOff>11056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ED7297F-BFCF-EA34-11F0-0AC79CD4144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6170" b="32078"/>
        <a:stretch>
          <a:fillRect/>
        </a:stretch>
      </xdr:blipFill>
      <xdr:spPr bwMode="auto">
        <a:xfrm>
          <a:off x="10174111" y="61821"/>
          <a:ext cx="2201334" cy="5842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ercio%20Capital\01%20An&#225;lisis%20Empresas\Warner%20Bros%20Discovery\02%20Model\Miguel's%20model\ShortModel%20-%20v35.xlsx" TargetMode="External"/><Relationship Id="rId1" Type="http://schemas.openxmlformats.org/officeDocument/2006/relationships/externalLinkPath" Target="/My%20Drive/Tercio%20Capital/01%20An&#225;lisis%20Empresas/Warner%20Bros%20Discovery/02%20Model/Miguel's%20model/ShortModel%20-%20v3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odel"/>
      <sheetName val="Consensus"/>
      <sheetName val="Quarterly Transcripts"/>
      <sheetName val="Debt Information"/>
      <sheetName val="Debt Payments"/>
      <sheetName val="Expert Calls Index"/>
      <sheetName val="10-06-2025"/>
      <sheetName val="11-06-2025"/>
      <sheetName val="11-06-2025 (2)"/>
      <sheetName val="16-06-2025"/>
      <sheetName val="17-06-2025"/>
      <sheetName val="20-06-2025"/>
      <sheetName val="23-06-2025"/>
      <sheetName val="08-07-2025"/>
      <sheetName val="14-07-2025"/>
      <sheetName val="15-07-2025"/>
      <sheetName val="14-08-2025"/>
      <sheetName val="14-08-2025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16BDEE-06A4-41D6-87E5-B9458904F823}">
  <dimension ref="A1:AV53"/>
  <sheetViews>
    <sheetView showGridLines="0" tabSelected="1" zoomScale="130" zoomScaleNormal="130" workbookViewId="0">
      <pane xSplit="6" ySplit="12" topLeftCell="H13" activePane="bottomRight" state="frozen"/>
      <selection pane="topRight" activeCell="G1" sqref="G1"/>
      <selection pane="bottomLeft" activeCell="A14" sqref="A14"/>
      <selection pane="bottomRight" activeCell="P51" sqref="P51"/>
    </sheetView>
  </sheetViews>
  <sheetFormatPr defaultColWidth="0" defaultRowHeight="15" customHeight="1" zeroHeight="1" outlineLevelCol="1" x14ac:dyDescent="0.3"/>
  <cols>
    <col min="1" max="1" width="2.69921875" style="3" customWidth="1"/>
    <col min="2" max="6" width="10.69921875" style="3" customWidth="1"/>
    <col min="7" max="10" width="10.69921875" style="3" customWidth="1" outlineLevel="1"/>
    <col min="11" max="11" width="10.69921875" style="3" customWidth="1"/>
    <col min="12" max="15" width="10.69921875" style="3" customWidth="1" outlineLevel="1"/>
    <col min="16" max="19" width="10.69921875" style="3" customWidth="1"/>
    <col min="20" max="20" width="2.69921875" style="3" customWidth="1"/>
    <col min="21" max="48" width="0" style="3" hidden="1"/>
    <col min="49" max="16384" width="10.69921875" style="3" hidden="1"/>
  </cols>
  <sheetData>
    <row r="1" spans="1:20" ht="5.15" customHeight="1" x14ac:dyDescent="0.3">
      <c r="A1" s="1"/>
      <c r="B1" s="1"/>
      <c r="C1" s="1"/>
      <c r="D1" s="1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customHeight="1" x14ac:dyDescent="0.3">
      <c r="A2" s="23"/>
      <c r="B2" s="24"/>
      <c r="C2" s="24"/>
      <c r="D2" s="24"/>
      <c r="E2" s="24"/>
      <c r="F2" s="24"/>
      <c r="G2" s="25"/>
      <c r="H2" s="26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5" customHeight="1" x14ac:dyDescent="0.3">
      <c r="A3" s="23"/>
      <c r="B3" s="24" t="s">
        <v>34</v>
      </c>
      <c r="C3" s="24"/>
      <c r="D3" s="24"/>
      <c r="E3" s="24"/>
      <c r="F3" s="24"/>
      <c r="G3" s="25"/>
      <c r="H3" s="26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0" ht="15" customHeight="1" x14ac:dyDescent="0.3">
      <c r="A4" s="23"/>
      <c r="B4" s="24"/>
      <c r="C4" s="24"/>
      <c r="D4" s="24"/>
      <c r="E4" s="24"/>
      <c r="F4" s="24"/>
      <c r="G4" s="24"/>
      <c r="H4" s="27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</row>
    <row r="5" spans="1:20" ht="5.15" customHeight="1" x14ac:dyDescent="0.3">
      <c r="H5" s="4"/>
    </row>
    <row r="6" spans="1:20" ht="15" customHeight="1" x14ac:dyDescent="0.3">
      <c r="B6" s="5" t="s">
        <v>19</v>
      </c>
      <c r="C6" s="6">
        <v>45907</v>
      </c>
    </row>
    <row r="7" spans="1:20" ht="15" customHeight="1" x14ac:dyDescent="0.3">
      <c r="B7" s="5" t="s">
        <v>18</v>
      </c>
      <c r="C7" s="7" t="s">
        <v>35</v>
      </c>
    </row>
    <row r="8" spans="1:20" ht="15" customHeight="1" x14ac:dyDescent="0.3"/>
    <row r="9" spans="1:20" ht="15" customHeight="1" x14ac:dyDescent="0.3">
      <c r="B9" s="8" t="s">
        <v>20</v>
      </c>
      <c r="C9" s="8"/>
      <c r="D9" s="8"/>
      <c r="E9" s="8"/>
      <c r="F9" s="8"/>
      <c r="G9" s="10" t="s">
        <v>21</v>
      </c>
      <c r="H9" s="10" t="s">
        <v>22</v>
      </c>
      <c r="I9" s="10" t="s">
        <v>23</v>
      </c>
      <c r="J9" s="10" t="s">
        <v>24</v>
      </c>
      <c r="K9" s="9" t="s">
        <v>25</v>
      </c>
      <c r="L9" s="10" t="s">
        <v>26</v>
      </c>
      <c r="M9" s="10" t="s">
        <v>27</v>
      </c>
      <c r="N9" s="10" t="s">
        <v>28</v>
      </c>
      <c r="O9" s="10" t="s">
        <v>29</v>
      </c>
      <c r="P9" s="9" t="s">
        <v>30</v>
      </c>
      <c r="Q9" s="9" t="s">
        <v>31</v>
      </c>
      <c r="R9" s="9" t="s">
        <v>32</v>
      </c>
      <c r="S9" s="9" t="s">
        <v>33</v>
      </c>
    </row>
    <row r="10" spans="1:20" ht="5.15" customHeight="1" x14ac:dyDescent="0.3"/>
    <row r="11" spans="1:20" ht="15" customHeight="1" x14ac:dyDescent="0.3">
      <c r="B11" s="11" t="s">
        <v>36</v>
      </c>
      <c r="C11" s="11"/>
      <c r="D11" s="11"/>
      <c r="E11" s="11"/>
      <c r="F11" s="11"/>
      <c r="G11" s="12" t="str">
        <f t="shared" ref="G11:S11" si="0">IF(ISNUMBER(FIND("Q",G9)),LEFT(G9,2)&amp;"FY-20"&amp;RIGHT(SUBSTITUTE(G9,"E",""),2),"FY-"&amp;SUBSTITUTE(G9,"E",""))</f>
        <v>1QFY-2024</v>
      </c>
      <c r="H11" s="13" t="str">
        <f t="shared" si="0"/>
        <v>2QFY-2024</v>
      </c>
      <c r="I11" s="12" t="str">
        <f t="shared" si="0"/>
        <v>3QFY-2024</v>
      </c>
      <c r="J11" s="12" t="str">
        <f t="shared" si="0"/>
        <v>4QFY-2024</v>
      </c>
      <c r="K11" s="12" t="str">
        <f t="shared" si="0"/>
        <v>FY-2024</v>
      </c>
      <c r="L11" s="12" t="str">
        <f t="shared" si="0"/>
        <v>1QFY-2025</v>
      </c>
      <c r="M11" s="12" t="str">
        <f t="shared" si="0"/>
        <v>2QFY-2025</v>
      </c>
      <c r="N11" s="12" t="str">
        <f t="shared" si="0"/>
        <v>3QFY-2025</v>
      </c>
      <c r="O11" s="12" t="str">
        <f t="shared" si="0"/>
        <v>4QFY-2025</v>
      </c>
      <c r="P11" s="12" t="str">
        <f t="shared" si="0"/>
        <v>FY-2025</v>
      </c>
      <c r="Q11" s="12" t="str">
        <f t="shared" si="0"/>
        <v>FY-2026</v>
      </c>
      <c r="R11" s="12" t="str">
        <f t="shared" si="0"/>
        <v>FY-2027</v>
      </c>
      <c r="S11" s="12" t="str">
        <f t="shared" si="0"/>
        <v>FY-2028</v>
      </c>
    </row>
    <row r="12" spans="1:20" ht="5.15" customHeight="1" x14ac:dyDescent="0.3"/>
    <row r="13" spans="1:20" ht="15" customHeight="1" x14ac:dyDescent="0.3">
      <c r="B13" s="28" t="s">
        <v>37</v>
      </c>
      <c r="C13" s="16"/>
      <c r="D13" s="16"/>
      <c r="E13" s="16"/>
      <c r="F13" s="16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20" ht="15" customHeight="1" x14ac:dyDescent="0.3">
      <c r="B14" s="14" t="s">
        <v>0</v>
      </c>
      <c r="C14" s="18"/>
      <c r="D14" s="18"/>
      <c r="E14" s="18"/>
      <c r="F14" s="18"/>
      <c r="G14" s="19">
        <v>3816</v>
      </c>
      <c r="H14" s="19">
        <v>3908</v>
      </c>
      <c r="I14" s="19">
        <v>3995</v>
      </c>
      <c r="J14" s="19">
        <v>4145</v>
      </c>
      <c r="K14" s="19">
        <v>15864</v>
      </c>
      <c r="L14" s="19">
        <v>4227</v>
      </c>
      <c r="M14" s="19">
        <v>4350</v>
      </c>
      <c r="N14" s="19">
        <v>4387.4683415182135</v>
      </c>
      <c r="O14" s="19">
        <v>4506.5817351084888</v>
      </c>
      <c r="P14" s="19">
        <v>17467.726068964032</v>
      </c>
      <c r="Q14" s="19">
        <v>19117.59649779939</v>
      </c>
      <c r="R14" s="19">
        <v>21036.828540627954</v>
      </c>
      <c r="S14" s="19">
        <v>23084.439958500981</v>
      </c>
    </row>
    <row r="15" spans="1:20" ht="15" customHeight="1" x14ac:dyDescent="0.3">
      <c r="B15" s="14" t="s">
        <v>1</v>
      </c>
      <c r="C15" s="18"/>
      <c r="D15" s="18"/>
      <c r="E15" s="18"/>
      <c r="F15" s="18"/>
      <c r="G15" s="19">
        <v>1289</v>
      </c>
      <c r="H15" s="19">
        <v>1327</v>
      </c>
      <c r="I15" s="19">
        <v>1354</v>
      </c>
      <c r="J15" s="19">
        <v>1396</v>
      </c>
      <c r="K15" s="19">
        <v>5366</v>
      </c>
      <c r="L15" s="19">
        <v>1414</v>
      </c>
      <c r="M15" s="19">
        <v>1460</v>
      </c>
      <c r="N15" s="19">
        <v>1463.6777582376556</v>
      </c>
      <c r="O15" s="19">
        <v>1517.177603227485</v>
      </c>
      <c r="P15" s="19">
        <v>5854.2553253186261</v>
      </c>
      <c r="Q15" s="19">
        <v>6391.8532242167676</v>
      </c>
      <c r="R15" s="19">
        <v>7004.352756937612</v>
      </c>
      <c r="S15" s="19">
        <v>7661.5080907581541</v>
      </c>
    </row>
    <row r="16" spans="1:20" ht="15" customHeight="1" x14ac:dyDescent="0.3">
      <c r="B16" s="15" t="s">
        <v>2</v>
      </c>
      <c r="C16" s="20"/>
      <c r="D16" s="20"/>
      <c r="E16" s="20"/>
      <c r="F16" s="20"/>
      <c r="G16" s="21">
        <v>77</v>
      </c>
      <c r="H16" s="21">
        <v>74</v>
      </c>
      <c r="I16" s="21">
        <v>59</v>
      </c>
      <c r="J16" s="21">
        <v>65</v>
      </c>
      <c r="K16" s="21">
        <v>275</v>
      </c>
      <c r="L16" s="21">
        <v>73</v>
      </c>
      <c r="M16" s="21">
        <v>70</v>
      </c>
      <c r="N16" s="21">
        <v>52.226439679974355</v>
      </c>
      <c r="O16" s="21">
        <v>49.715896458901518</v>
      </c>
      <c r="P16" s="21">
        <v>242.94810252498826</v>
      </c>
      <c r="Q16" s="21">
        <v>218.21469113965841</v>
      </c>
      <c r="R16" s="21">
        <v>198.66646721124508</v>
      </c>
      <c r="S16" s="21">
        <v>199.1316092376774</v>
      </c>
    </row>
    <row r="17" spans="2:19" ht="15" customHeight="1" x14ac:dyDescent="0.3">
      <c r="B17" s="28" t="s">
        <v>38</v>
      </c>
      <c r="C17" s="18"/>
      <c r="D17" s="18"/>
      <c r="E17" s="18"/>
      <c r="F17" s="18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</row>
    <row r="18" spans="2:19" ht="15" customHeight="1" x14ac:dyDescent="0.3">
      <c r="B18" s="14" t="s">
        <v>3</v>
      </c>
      <c r="C18" s="18"/>
      <c r="D18" s="18"/>
      <c r="E18" s="18"/>
      <c r="F18" s="18"/>
      <c r="G18" s="19">
        <v>5182</v>
      </c>
      <c r="H18" s="19">
        <v>5309</v>
      </c>
      <c r="I18" s="19">
        <v>5408</v>
      </c>
      <c r="J18" s="19">
        <v>5606</v>
      </c>
      <c r="K18" s="19">
        <v>21505</v>
      </c>
      <c r="L18" s="19">
        <v>5714</v>
      </c>
      <c r="M18" s="19">
        <v>5873</v>
      </c>
      <c r="N18" s="19">
        <v>5904.1463479922586</v>
      </c>
      <c r="O18" s="19">
        <v>6072.4996313153888</v>
      </c>
      <c r="P18" s="19">
        <v>23559.309118516612</v>
      </c>
      <c r="Q18" s="19">
        <v>25766.169640431486</v>
      </c>
      <c r="R18" s="19">
        <v>28187.056677542274</v>
      </c>
      <c r="S18" s="19">
        <v>30642.874123488014</v>
      </c>
    </row>
    <row r="19" spans="2:19" ht="15" customHeight="1" x14ac:dyDescent="0.3">
      <c r="B19" s="14" t="s">
        <v>6</v>
      </c>
      <c r="C19" s="18"/>
      <c r="D19" s="18"/>
      <c r="E19" s="18"/>
      <c r="F19" s="18"/>
      <c r="G19" s="19">
        <v>590</v>
      </c>
      <c r="H19" s="19">
        <v>598</v>
      </c>
      <c r="I19" s="19">
        <v>554</v>
      </c>
      <c r="J19" s="19">
        <v>616</v>
      </c>
      <c r="K19" s="19">
        <v>2358</v>
      </c>
      <c r="L19" s="19">
        <v>622</v>
      </c>
      <c r="M19" s="19">
        <v>638</v>
      </c>
      <c r="N19" s="19">
        <v>643.23249572489453</v>
      </c>
      <c r="O19" s="19">
        <v>675.81948869099529</v>
      </c>
      <c r="P19" s="19">
        <v>2578.1696966843101</v>
      </c>
      <c r="Q19" s="19">
        <v>2817.9317723730919</v>
      </c>
      <c r="R19" s="19">
        <v>3025.2329867848266</v>
      </c>
      <c r="S19" s="19">
        <v>3229.4024051135498</v>
      </c>
    </row>
    <row r="20" spans="2:19" ht="15" customHeight="1" x14ac:dyDescent="0.3">
      <c r="B20" s="14" t="s">
        <v>7</v>
      </c>
      <c r="C20" s="18"/>
      <c r="D20" s="18"/>
      <c r="E20" s="18"/>
      <c r="F20" s="18"/>
      <c r="G20" s="19">
        <v>939</v>
      </c>
      <c r="H20" s="19">
        <v>984</v>
      </c>
      <c r="I20" s="19">
        <v>1022</v>
      </c>
      <c r="J20" s="19">
        <v>999</v>
      </c>
      <c r="K20" s="19">
        <v>3944</v>
      </c>
      <c r="L20" s="19">
        <v>1026</v>
      </c>
      <c r="M20" s="19">
        <v>1082</v>
      </c>
      <c r="N20" s="19">
        <v>1077.8675847886407</v>
      </c>
      <c r="O20" s="19">
        <v>1078.120937079078</v>
      </c>
      <c r="P20" s="19">
        <v>4265.454746163975</v>
      </c>
      <c r="Q20" s="19">
        <v>4559.3720660887866</v>
      </c>
      <c r="R20" s="19">
        <v>5121.6948594756659</v>
      </c>
      <c r="S20" s="19">
        <v>5489.1933117473081</v>
      </c>
    </row>
    <row r="21" spans="2:19" ht="15" customHeight="1" x14ac:dyDescent="0.3">
      <c r="B21" s="14" t="s">
        <v>8</v>
      </c>
      <c r="C21" s="18"/>
      <c r="D21" s="18"/>
      <c r="E21" s="18"/>
      <c r="F21" s="18"/>
      <c r="G21" s="19">
        <v>1352</v>
      </c>
      <c r="H21" s="19">
        <v>1445</v>
      </c>
      <c r="I21" s="19">
        <v>1431</v>
      </c>
      <c r="J21" s="19">
        <v>1536</v>
      </c>
      <c r="K21" s="19">
        <v>5764</v>
      </c>
      <c r="L21" s="19">
        <v>1495</v>
      </c>
      <c r="M21" s="19">
        <v>1626</v>
      </c>
      <c r="N21" s="19">
        <v>1605.7174551930234</v>
      </c>
      <c r="O21" s="19">
        <v>1665.1587189613383</v>
      </c>
      <c r="P21" s="19">
        <v>6401.0136424996999</v>
      </c>
      <c r="Q21" s="19">
        <v>6889.0603964923021</v>
      </c>
      <c r="R21" s="19">
        <v>7535.0366519376039</v>
      </c>
      <c r="S21" s="19">
        <v>8328.4288925247383</v>
      </c>
    </row>
    <row r="22" spans="2:19" ht="15" customHeight="1" x14ac:dyDescent="0.3">
      <c r="B22" s="14" t="s">
        <v>9</v>
      </c>
      <c r="C22" s="18"/>
      <c r="D22" s="18"/>
      <c r="E22" s="18"/>
      <c r="F22" s="18"/>
      <c r="G22" s="19">
        <v>352</v>
      </c>
      <c r="H22" s="19">
        <v>355</v>
      </c>
      <c r="I22" s="19">
        <v>366</v>
      </c>
      <c r="J22" s="19">
        <v>456</v>
      </c>
      <c r="K22" s="19">
        <v>1529</v>
      </c>
      <c r="L22" s="19">
        <v>367</v>
      </c>
      <c r="M22" s="19">
        <v>377</v>
      </c>
      <c r="N22" s="19">
        <v>380.71480193461429</v>
      </c>
      <c r="O22" s="19">
        <v>393.18668804454802</v>
      </c>
      <c r="P22" s="19">
        <v>1542.1914518279534</v>
      </c>
      <c r="Q22" s="19">
        <v>1706.029840901075</v>
      </c>
      <c r="R22" s="19">
        <v>1899.6468521258112</v>
      </c>
      <c r="S22" s="19">
        <v>2064.440530075276</v>
      </c>
    </row>
    <row r="23" spans="2:19" ht="15" customHeight="1" x14ac:dyDescent="0.3">
      <c r="B23" s="14" t="s">
        <v>10</v>
      </c>
      <c r="C23" s="18"/>
      <c r="D23" s="18"/>
      <c r="E23" s="18"/>
      <c r="F23" s="18"/>
      <c r="G23" s="19">
        <v>1042</v>
      </c>
      <c r="H23" s="19">
        <v>42</v>
      </c>
      <c r="I23" s="19">
        <v>43</v>
      </c>
      <c r="J23" s="19">
        <v>42</v>
      </c>
      <c r="K23" s="19">
        <v>1169</v>
      </c>
      <c r="L23" s="19">
        <v>41</v>
      </c>
      <c r="M23" s="19">
        <v>41</v>
      </c>
      <c r="N23" s="19">
        <v>40.134352635610234</v>
      </c>
      <c r="O23" s="19">
        <v>40.037321866836642</v>
      </c>
      <c r="P23" s="19">
        <v>163.81603411013691</v>
      </c>
      <c r="Q23" s="19">
        <v>156.92304328687976</v>
      </c>
      <c r="R23" s="19">
        <v>149.8109903148671</v>
      </c>
      <c r="S23" s="19">
        <v>161.14522932029601</v>
      </c>
    </row>
    <row r="24" spans="2:19" ht="15" customHeight="1" x14ac:dyDescent="0.3">
      <c r="B24" s="14" t="s">
        <v>11</v>
      </c>
      <c r="C24" s="18"/>
      <c r="D24" s="18"/>
      <c r="E24" s="18"/>
      <c r="F24" s="18"/>
      <c r="G24" s="19">
        <v>3685</v>
      </c>
      <c r="H24" s="19">
        <v>2826</v>
      </c>
      <c r="I24" s="19">
        <v>2862</v>
      </c>
      <c r="J24" s="19">
        <v>3033</v>
      </c>
      <c r="K24" s="19">
        <v>12406</v>
      </c>
      <c r="L24" s="19">
        <v>2929</v>
      </c>
      <c r="M24" s="19">
        <v>3126</v>
      </c>
      <c r="N24" s="19">
        <v>3131.4471562596027</v>
      </c>
      <c r="O24" s="19">
        <v>3197.4337042198713</v>
      </c>
      <c r="P24" s="19">
        <v>12403.316555789113</v>
      </c>
      <c r="Q24" s="19">
        <v>13437.124377255699</v>
      </c>
      <c r="R24" s="19">
        <v>14671.203524983785</v>
      </c>
      <c r="S24" s="19">
        <v>16043.207963667641</v>
      </c>
    </row>
    <row r="25" spans="2:19" ht="15" customHeight="1" x14ac:dyDescent="0.3">
      <c r="B25" s="14" t="s">
        <v>4</v>
      </c>
      <c r="C25" s="18"/>
      <c r="D25" s="18"/>
      <c r="E25" s="18"/>
      <c r="F25" s="18"/>
      <c r="G25" s="19">
        <v>907</v>
      </c>
      <c r="H25" s="19">
        <v>1885</v>
      </c>
      <c r="I25" s="19">
        <v>1992</v>
      </c>
      <c r="J25" s="19">
        <v>1957</v>
      </c>
      <c r="K25" s="19">
        <v>6741</v>
      </c>
      <c r="L25" s="19">
        <v>2163</v>
      </c>
      <c r="M25" s="19">
        <v>2109</v>
      </c>
      <c r="N25" s="19">
        <v>2102.2231148377573</v>
      </c>
      <c r="O25" s="19">
        <v>2169.7080987578415</v>
      </c>
      <c r="P25" s="19">
        <v>8479.2504363458957</v>
      </c>
      <c r="Q25" s="19">
        <v>9418.4645771621854</v>
      </c>
      <c r="R25" s="19">
        <v>10463.090878023137</v>
      </c>
      <c r="S25" s="19">
        <v>11396.333367686384</v>
      </c>
    </row>
    <row r="26" spans="2:19" ht="15" customHeight="1" x14ac:dyDescent="0.3">
      <c r="B26" s="14" t="s">
        <v>5</v>
      </c>
      <c r="C26" s="18"/>
      <c r="D26" s="18"/>
      <c r="E26" s="18"/>
      <c r="F26" s="18"/>
      <c r="G26" s="29">
        <v>1.36</v>
      </c>
      <c r="H26" s="29">
        <v>3.49</v>
      </c>
      <c r="I26" s="29">
        <v>3.76</v>
      </c>
      <c r="J26" s="29">
        <v>3.7990970654627501</v>
      </c>
      <c r="K26" s="29">
        <v>12.3713634088001</v>
      </c>
      <c r="L26" s="29">
        <v>4.1347031963470302</v>
      </c>
      <c r="M26" s="29">
        <v>3.94</v>
      </c>
      <c r="N26" s="29">
        <v>3.995317482572657</v>
      </c>
      <c r="O26" s="29">
        <v>4.1730818399643397</v>
      </c>
      <c r="P26" s="29">
        <v>16.169915239991365</v>
      </c>
      <c r="Q26" s="29">
        <v>18.16319600360228</v>
      </c>
      <c r="R26" s="29">
        <v>20.587389413834945</v>
      </c>
      <c r="S26" s="29">
        <v>21.890586629924382</v>
      </c>
    </row>
    <row r="27" spans="2:19" ht="15" customHeight="1" x14ac:dyDescent="0.3">
      <c r="B27" s="15" t="s">
        <v>39</v>
      </c>
      <c r="C27" s="20"/>
      <c r="D27" s="20"/>
      <c r="E27" s="20"/>
      <c r="F27" s="20"/>
      <c r="G27" s="22">
        <v>4.4800000000000004</v>
      </c>
      <c r="H27" s="22">
        <v>4.4800000000000004</v>
      </c>
      <c r="I27" s="22">
        <v>4.6500000000000004</v>
      </c>
      <c r="J27" s="22">
        <v>4.8099999999999996</v>
      </c>
      <c r="K27" s="22">
        <v>18.420000000000002</v>
      </c>
      <c r="L27" s="22">
        <v>5.08</v>
      </c>
      <c r="M27" s="22">
        <v>5.0599999999999996</v>
      </c>
      <c r="N27" s="22">
        <v>5.1733954192060558</v>
      </c>
      <c r="O27" s="22">
        <v>5.3236484854650863</v>
      </c>
      <c r="P27" s="22">
        <v>20.598088041074817</v>
      </c>
      <c r="Q27" s="22">
        <v>23.129955442622947</v>
      </c>
      <c r="R27" s="22">
        <v>25.911684944455981</v>
      </c>
      <c r="S27" s="22">
        <v>27.317407763809967</v>
      </c>
    </row>
    <row r="28" spans="2:19" ht="15" customHeight="1" x14ac:dyDescent="0.3">
      <c r="B28" s="28" t="s">
        <v>40</v>
      </c>
      <c r="C28" s="18"/>
      <c r="D28" s="18"/>
      <c r="E28" s="18"/>
      <c r="F28" s="18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</row>
    <row r="29" spans="2:19" ht="15" customHeight="1" x14ac:dyDescent="0.3">
      <c r="B29" s="14" t="s">
        <v>12</v>
      </c>
      <c r="C29" s="18"/>
      <c r="D29" s="18"/>
      <c r="E29" s="18"/>
      <c r="F29" s="18"/>
      <c r="G29" s="19">
        <v>6820</v>
      </c>
      <c r="H29" s="19">
        <v>8065</v>
      </c>
      <c r="I29" s="19">
        <v>7515</v>
      </c>
      <c r="J29" s="19">
        <v>7886</v>
      </c>
      <c r="K29" s="19">
        <v>7886</v>
      </c>
      <c r="L29" s="19">
        <v>7435</v>
      </c>
      <c r="M29" s="19">
        <v>5713</v>
      </c>
      <c r="N29" s="19">
        <v>5897.6286919380655</v>
      </c>
      <c r="O29" s="19">
        <v>6559.63463384029</v>
      </c>
      <c r="P29" s="19">
        <v>6647.53235749544</v>
      </c>
      <c r="Q29" s="19">
        <v>10454.831512125913</v>
      </c>
      <c r="R29" s="19">
        <v>14039.731589326615</v>
      </c>
      <c r="S29" s="19">
        <v>24582.821451785992</v>
      </c>
    </row>
    <row r="30" spans="2:19" ht="15" customHeight="1" x14ac:dyDescent="0.3">
      <c r="B30" s="14" t="s">
        <v>13</v>
      </c>
      <c r="C30" s="18"/>
      <c r="D30" s="18"/>
      <c r="E30" s="18"/>
      <c r="F30" s="18"/>
      <c r="G30" s="19">
        <v>1497</v>
      </c>
      <c r="H30" s="19">
        <v>1498</v>
      </c>
      <c r="I30" s="19">
        <v>1499</v>
      </c>
      <c r="J30" s="19">
        <v>1499</v>
      </c>
      <c r="K30" s="19">
        <v>1499</v>
      </c>
      <c r="L30" s="19">
        <v>0</v>
      </c>
      <c r="M30" s="19">
        <v>0</v>
      </c>
      <c r="N30" s="19">
        <v>0</v>
      </c>
      <c r="O30" s="19">
        <v>0</v>
      </c>
      <c r="P30" s="19">
        <v>1499</v>
      </c>
      <c r="Q30" s="19">
        <v>1499</v>
      </c>
      <c r="R30" s="19">
        <v>1499</v>
      </c>
      <c r="S30" s="19">
        <v>1499</v>
      </c>
    </row>
    <row r="31" spans="2:19" ht="15" customHeight="1" x14ac:dyDescent="0.3">
      <c r="B31" s="14" t="s">
        <v>14</v>
      </c>
      <c r="C31" s="18"/>
      <c r="D31" s="18"/>
      <c r="E31" s="18"/>
      <c r="F31" s="18"/>
      <c r="G31" s="19">
        <v>2138</v>
      </c>
      <c r="H31" s="19">
        <v>4127</v>
      </c>
      <c r="I31" s="19">
        <v>4128</v>
      </c>
      <c r="J31" s="19">
        <v>4129</v>
      </c>
      <c r="K31" s="19">
        <v>4129</v>
      </c>
      <c r="L31" s="19">
        <v>6155</v>
      </c>
      <c r="M31" s="19">
        <v>6166</v>
      </c>
      <c r="N31" s="19">
        <v>6165.3888888888887</v>
      </c>
      <c r="O31" s="19">
        <v>6165.3888888888887</v>
      </c>
      <c r="P31" s="19">
        <v>5851.666666666667</v>
      </c>
      <c r="Q31" s="19">
        <v>5811.1904761904761</v>
      </c>
      <c r="R31" s="19">
        <v>5725.9333333333334</v>
      </c>
      <c r="S31" s="19">
        <v>5515.5714285714284</v>
      </c>
    </row>
    <row r="32" spans="2:19" ht="15" customHeight="1" x14ac:dyDescent="0.3">
      <c r="B32" s="14" t="s">
        <v>41</v>
      </c>
      <c r="C32" s="18"/>
      <c r="D32" s="18"/>
      <c r="E32" s="18"/>
      <c r="F32" s="18"/>
      <c r="G32" s="19">
        <v>3635</v>
      </c>
      <c r="H32" s="19">
        <v>5625</v>
      </c>
      <c r="I32" s="19">
        <v>5627</v>
      </c>
      <c r="J32" s="19">
        <v>5628</v>
      </c>
      <c r="K32" s="19">
        <v>5628</v>
      </c>
      <c r="L32" s="19">
        <v>6155</v>
      </c>
      <c r="M32" s="19">
        <v>6166</v>
      </c>
      <c r="N32" s="19">
        <v>6165.3888888888887</v>
      </c>
      <c r="O32" s="19">
        <v>6165.3888888888887</v>
      </c>
      <c r="P32" s="19">
        <v>7350.666666666667</v>
      </c>
      <c r="Q32" s="19">
        <v>7310.1904761904761</v>
      </c>
      <c r="R32" s="19">
        <v>7224.9333333333334</v>
      </c>
      <c r="S32" s="19">
        <v>7014.5714285714284</v>
      </c>
    </row>
    <row r="33" spans="2:19" ht="15" customHeight="1" x14ac:dyDescent="0.3">
      <c r="B33" s="15" t="s">
        <v>42</v>
      </c>
      <c r="C33" s="20"/>
      <c r="D33" s="20"/>
      <c r="E33" s="20"/>
      <c r="F33" s="20"/>
      <c r="G33" s="21">
        <v>-3185</v>
      </c>
      <c r="H33" s="21">
        <v>-2440</v>
      </c>
      <c r="I33" s="21">
        <v>-1888</v>
      </c>
      <c r="J33" s="21">
        <v>-2258</v>
      </c>
      <c r="K33" s="21">
        <v>-2258</v>
      </c>
      <c r="L33" s="21">
        <v>-1280</v>
      </c>
      <c r="M33" s="21">
        <v>453</v>
      </c>
      <c r="N33" s="21">
        <v>267.76019695082323</v>
      </c>
      <c r="O33" s="21">
        <v>-394.24574495140132</v>
      </c>
      <c r="P33" s="21">
        <v>703.13430917122696</v>
      </c>
      <c r="Q33" s="21">
        <v>-3144.6410359354368</v>
      </c>
      <c r="R33" s="21">
        <v>-6814.7982559932816</v>
      </c>
      <c r="S33" s="21">
        <v>-17568.250023214565</v>
      </c>
    </row>
    <row r="34" spans="2:19" ht="15" customHeight="1" x14ac:dyDescent="0.3">
      <c r="B34" s="28" t="s">
        <v>43</v>
      </c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</row>
    <row r="35" spans="2:19" ht="15" customHeight="1" x14ac:dyDescent="0.3">
      <c r="B35" s="14" t="s">
        <v>16</v>
      </c>
      <c r="C35" s="18"/>
      <c r="D35" s="18"/>
      <c r="E35" s="18"/>
      <c r="F35" s="18"/>
      <c r="G35" s="18">
        <v>1174</v>
      </c>
      <c r="H35" s="18">
        <v>1940</v>
      </c>
      <c r="I35" s="18">
        <v>2021</v>
      </c>
      <c r="J35" s="18">
        <v>2921</v>
      </c>
      <c r="K35" s="18">
        <v>8056</v>
      </c>
      <c r="L35" s="18">
        <v>2482</v>
      </c>
      <c r="M35" s="18">
        <v>2191</v>
      </c>
      <c r="N35" s="18">
        <v>2114.8782708407134</v>
      </c>
      <c r="O35" s="18">
        <v>2712.5526883114967</v>
      </c>
      <c r="P35" s="18">
        <v>9432.0701616370352</v>
      </c>
      <c r="Q35" s="18">
        <v>10482.160091250746</v>
      </c>
      <c r="R35" s="18">
        <v>11374.164066704996</v>
      </c>
      <c r="S35" s="18">
        <v>12618.252382826029</v>
      </c>
    </row>
    <row r="36" spans="2:19" ht="15" customHeight="1" x14ac:dyDescent="0.3">
      <c r="B36" s="14" t="s">
        <v>15</v>
      </c>
      <c r="C36" s="18"/>
      <c r="D36" s="18"/>
      <c r="E36" s="18"/>
      <c r="F36" s="18"/>
      <c r="G36" s="18">
        <v>451</v>
      </c>
      <c r="H36" s="18">
        <v>467</v>
      </c>
      <c r="I36" s="18">
        <v>474</v>
      </c>
      <c r="J36" s="18">
        <v>441</v>
      </c>
      <c r="K36" s="18">
        <v>1833</v>
      </c>
      <c r="L36" s="18">
        <v>475</v>
      </c>
      <c r="M36" s="18">
        <v>481</v>
      </c>
      <c r="N36" s="18">
        <v>500.48096236317207</v>
      </c>
      <c r="O36" s="18">
        <v>499.52211785441807</v>
      </c>
      <c r="P36" s="18">
        <v>1953.8805180574395</v>
      </c>
      <c r="Q36" s="18">
        <v>2109.4649765165545</v>
      </c>
      <c r="R36" s="18">
        <v>2308.0203682996507</v>
      </c>
      <c r="S36" s="18">
        <v>2398.1751360459416</v>
      </c>
    </row>
    <row r="37" spans="2:19" ht="15" customHeight="1" x14ac:dyDescent="0.3">
      <c r="B37" s="14" t="s">
        <v>44</v>
      </c>
      <c r="C37" s="18"/>
      <c r="D37" s="18"/>
      <c r="E37" s="18"/>
      <c r="F37" s="18"/>
      <c r="G37" s="18">
        <v>723</v>
      </c>
      <c r="H37" s="18">
        <v>1473</v>
      </c>
      <c r="I37" s="18">
        <v>1547</v>
      </c>
      <c r="J37" s="18">
        <v>2480</v>
      </c>
      <c r="K37" s="18">
        <v>6223</v>
      </c>
      <c r="L37" s="18">
        <v>2007</v>
      </c>
      <c r="M37" s="18">
        <v>1710</v>
      </c>
      <c r="N37" s="18">
        <v>1614.3973084775414</v>
      </c>
      <c r="O37" s="18">
        <v>2213.0305704570787</v>
      </c>
      <c r="P37" s="18">
        <v>7478.1896435795952</v>
      </c>
      <c r="Q37" s="18">
        <v>8372.6951147341915</v>
      </c>
      <c r="R37" s="18">
        <v>9066.1436984053453</v>
      </c>
      <c r="S37" s="18">
        <v>10220.077246780087</v>
      </c>
    </row>
    <row r="38" spans="2:19" ht="15" customHeight="1" x14ac:dyDescent="0.3">
      <c r="B38" s="14" t="s">
        <v>45</v>
      </c>
      <c r="C38" s="18"/>
      <c r="D38" s="18"/>
      <c r="E38" s="18"/>
      <c r="F38" s="18"/>
      <c r="G38" s="18">
        <v>-37</v>
      </c>
      <c r="H38" s="18">
        <v>-41</v>
      </c>
      <c r="I38" s="18">
        <v>-57</v>
      </c>
      <c r="J38" s="18">
        <v>-48</v>
      </c>
      <c r="K38" s="18">
        <v>-183</v>
      </c>
      <c r="L38" s="18">
        <v>-26</v>
      </c>
      <c r="M38" s="18">
        <v>-47</v>
      </c>
      <c r="N38" s="18">
        <v>-64.977393789120413</v>
      </c>
      <c r="O38" s="18">
        <v>-60.648585113579458</v>
      </c>
      <c r="P38" s="18">
        <v>-257.2500119129823</v>
      </c>
      <c r="Q38" s="18">
        <v>-307.89596475929613</v>
      </c>
      <c r="R38" s="18">
        <v>-344.25978815126257</v>
      </c>
      <c r="S38" s="18">
        <v>-350.48160237492232</v>
      </c>
    </row>
    <row r="39" spans="2:19" ht="15" customHeight="1" x14ac:dyDescent="0.3">
      <c r="B39" s="14" t="s">
        <v>46</v>
      </c>
      <c r="C39" s="18"/>
      <c r="D39" s="18"/>
      <c r="E39" s="18"/>
      <c r="F39" s="18"/>
      <c r="G39" s="18">
        <v>686</v>
      </c>
      <c r="H39" s="18">
        <v>1432</v>
      </c>
      <c r="I39" s="18">
        <v>1490</v>
      </c>
      <c r="J39" s="18">
        <v>2432</v>
      </c>
      <c r="K39" s="18">
        <v>6040</v>
      </c>
      <c r="L39" s="18">
        <v>1981</v>
      </c>
      <c r="M39" s="18">
        <v>1663</v>
      </c>
      <c r="N39" s="18">
        <v>1549.4199146884209</v>
      </c>
      <c r="O39" s="18">
        <v>2152.3819853434993</v>
      </c>
      <c r="P39" s="18">
        <v>7220.9396316666125</v>
      </c>
      <c r="Q39" s="18">
        <v>8064.799149974895</v>
      </c>
      <c r="R39" s="18">
        <v>8721.8839102540824</v>
      </c>
      <c r="S39" s="18">
        <v>9869.5956444051644</v>
      </c>
    </row>
    <row r="40" spans="2:19" ht="15" customHeight="1" x14ac:dyDescent="0.3">
      <c r="B40" s="14" t="s">
        <v>47</v>
      </c>
      <c r="C40" s="18"/>
      <c r="D40" s="18"/>
      <c r="E40" s="18"/>
      <c r="F40" s="18"/>
      <c r="G40" s="18">
        <v>1137</v>
      </c>
      <c r="H40" s="18">
        <v>1899</v>
      </c>
      <c r="I40" s="18">
        <v>1964</v>
      </c>
      <c r="J40" s="18">
        <v>2873</v>
      </c>
      <c r="K40" s="18">
        <v>7873</v>
      </c>
      <c r="L40" s="18">
        <v>2456</v>
      </c>
      <c r="M40" s="18">
        <v>2144</v>
      </c>
      <c r="N40" s="18">
        <v>2044.7788779283981</v>
      </c>
      <c r="O40" s="18">
        <v>2663.3342215762591</v>
      </c>
      <c r="P40" s="18">
        <v>9156.7180139966258</v>
      </c>
      <c r="Q40" s="18">
        <v>10162.990935751453</v>
      </c>
      <c r="R40" s="18">
        <v>10999.001796499106</v>
      </c>
      <c r="S40" s="18">
        <v>12267.770780451112</v>
      </c>
    </row>
    <row r="41" spans="2:19" ht="15" customHeight="1" x14ac:dyDescent="0.3">
      <c r="B41" s="15" t="s">
        <v>17</v>
      </c>
      <c r="C41" s="20"/>
      <c r="D41" s="20"/>
      <c r="E41" s="20"/>
      <c r="F41" s="20"/>
      <c r="G41" s="22">
        <v>2.4934210526315792</v>
      </c>
      <c r="H41" s="22">
        <v>4.2106430155210637</v>
      </c>
      <c r="I41" s="22">
        <v>4.3839285714285712</v>
      </c>
      <c r="J41" s="22">
        <v>6.4853273137697522</v>
      </c>
      <c r="K41" s="22">
        <v>17.517939589475439</v>
      </c>
      <c r="L41" s="22">
        <v>5.6073059360730593</v>
      </c>
      <c r="M41" s="22">
        <v>4.9976689976689981</v>
      </c>
      <c r="N41" s="22">
        <v>4.8035026730739858</v>
      </c>
      <c r="O41" s="22">
        <v>6.3113353820646969</v>
      </c>
      <c r="P41" s="22">
        <v>21.281984954259674</v>
      </c>
      <c r="Q41" s="22">
        <v>24.231185759723932</v>
      </c>
      <c r="R41" s="22">
        <v>26.607916976790378</v>
      </c>
      <c r="S41" s="22">
        <v>28.868022764997693</v>
      </c>
    </row>
    <row r="42" spans="2:19" ht="15" customHeight="1" x14ac:dyDescent="0.3">
      <c r="B42" s="28" t="s">
        <v>48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</row>
    <row r="43" spans="2:19" ht="15" customHeight="1" x14ac:dyDescent="0.3">
      <c r="B43" s="14" t="s">
        <v>49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>
        <f>+N39+M39+L39+J39</f>
        <v>7625.4199146884212</v>
      </c>
      <c r="O43" s="18">
        <f>+O39+N39+M39+L39</f>
        <v>7345.80190003192</v>
      </c>
      <c r="P43" s="18">
        <f>+O43</f>
        <v>7345.80190003192</v>
      </c>
      <c r="Q43" s="18">
        <f>+Q39</f>
        <v>8064.799149974895</v>
      </c>
      <c r="R43" s="18">
        <f>+R39</f>
        <v>8721.8839102540824</v>
      </c>
      <c r="S43" s="18">
        <f>+S39</f>
        <v>9869.5956444051644</v>
      </c>
    </row>
    <row r="44" spans="2:19" ht="15" customHeight="1" x14ac:dyDescent="0.3">
      <c r="B44" s="14" t="s">
        <v>50</v>
      </c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>
        <v>350</v>
      </c>
      <c r="O44" s="18">
        <v>350</v>
      </c>
      <c r="P44" s="18">
        <v>350</v>
      </c>
      <c r="Q44" s="18">
        <v>350</v>
      </c>
      <c r="R44" s="18">
        <v>350</v>
      </c>
      <c r="S44" s="18">
        <v>350</v>
      </c>
    </row>
    <row r="45" spans="2:19" ht="15" customHeight="1" x14ac:dyDescent="0.3">
      <c r="B45" s="14" t="s">
        <v>51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>
        <v>425.66160514508903</v>
      </c>
      <c r="O45" s="18">
        <v>425.66160514508903</v>
      </c>
      <c r="P45" s="18">
        <v>425.66160514508903</v>
      </c>
      <c r="Q45" s="18">
        <v>425.66160514508903</v>
      </c>
      <c r="R45" s="18">
        <v>425.66160514508903</v>
      </c>
      <c r="S45" s="18">
        <v>425.66160514508903</v>
      </c>
    </row>
    <row r="46" spans="2:19" ht="15" customHeight="1" x14ac:dyDescent="0.3">
      <c r="B46" s="14" t="s">
        <v>52</v>
      </c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>
        <f>+N45*N44</f>
        <v>148981.56180078117</v>
      </c>
      <c r="O46" s="18">
        <f t="shared" ref="O46:S46" si="1">+O45*O44</f>
        <v>148981.56180078117</v>
      </c>
      <c r="P46" s="18">
        <f t="shared" si="1"/>
        <v>148981.56180078117</v>
      </c>
      <c r="Q46" s="18">
        <f t="shared" si="1"/>
        <v>148981.56180078117</v>
      </c>
      <c r="R46" s="18">
        <f t="shared" si="1"/>
        <v>148981.56180078117</v>
      </c>
      <c r="S46" s="18">
        <f t="shared" si="1"/>
        <v>148981.56180078117</v>
      </c>
    </row>
    <row r="47" spans="2:19" ht="15" customHeight="1" x14ac:dyDescent="0.3">
      <c r="B47" s="14" t="s">
        <v>53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30">
        <f>+N43/N46</f>
        <v>5.1183648650999967E-2</v>
      </c>
      <c r="O47" s="30">
        <f t="shared" ref="O47:S47" si="2">+O43/O46</f>
        <v>4.9306785425264635E-2</v>
      </c>
      <c r="P47" s="30">
        <f t="shared" si="2"/>
        <v>4.9306785425264635E-2</v>
      </c>
      <c r="Q47" s="30">
        <f t="shared" si="2"/>
        <v>5.4132867534032042E-2</v>
      </c>
      <c r="R47" s="30">
        <f t="shared" si="2"/>
        <v>5.854337815250605E-2</v>
      </c>
      <c r="S47" s="30">
        <f t="shared" si="2"/>
        <v>6.6247094775411422E-2</v>
      </c>
    </row>
    <row r="48" spans="2:19" ht="15" customHeight="1" x14ac:dyDescent="0.3">
      <c r="B48" s="14" t="s">
        <v>54</v>
      </c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>
        <f>+N33</f>
        <v>267.76019695082323</v>
      </c>
      <c r="O48" s="18">
        <f t="shared" ref="O48:S48" si="3">+O33</f>
        <v>-394.24574495140132</v>
      </c>
      <c r="P48" s="18">
        <f t="shared" si="3"/>
        <v>703.13430917122696</v>
      </c>
      <c r="Q48" s="18">
        <f t="shared" si="3"/>
        <v>-3144.6410359354368</v>
      </c>
      <c r="R48" s="18">
        <f t="shared" si="3"/>
        <v>-6814.7982559932816</v>
      </c>
      <c r="S48" s="18">
        <f t="shared" si="3"/>
        <v>-17568.250023214565</v>
      </c>
    </row>
    <row r="49" spans="2:19" ht="15" customHeight="1" x14ac:dyDescent="0.3">
      <c r="B49" s="14" t="s">
        <v>55</v>
      </c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>
        <f>+N48+N46</f>
        <v>149249.32199773198</v>
      </c>
      <c r="O49" s="18">
        <f t="shared" ref="O49:S49" si="4">+O48+O46</f>
        <v>148587.31605582978</v>
      </c>
      <c r="P49" s="18">
        <f t="shared" si="4"/>
        <v>149684.69610995241</v>
      </c>
      <c r="Q49" s="18">
        <f t="shared" si="4"/>
        <v>145836.92076484574</v>
      </c>
      <c r="R49" s="18">
        <f t="shared" si="4"/>
        <v>142166.76354478789</v>
      </c>
      <c r="S49" s="18">
        <f t="shared" si="4"/>
        <v>131413.31177756662</v>
      </c>
    </row>
    <row r="50" spans="2:19" ht="15" customHeight="1" x14ac:dyDescent="0.3">
      <c r="B50" s="14" t="s">
        <v>56</v>
      </c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>
        <f>+N25+M25+L25+J25</f>
        <v>8331.2231148377577</v>
      </c>
      <c r="O50" s="18">
        <f>+O25+N25+M25+L25</f>
        <v>8543.9312135955988</v>
      </c>
      <c r="P50" s="18">
        <f>+O50</f>
        <v>8543.9312135955988</v>
      </c>
      <c r="Q50" s="18">
        <f>+Q25</f>
        <v>9418.4645771621854</v>
      </c>
      <c r="R50" s="18">
        <f>+R25</f>
        <v>10463.090878023137</v>
      </c>
      <c r="S50" s="18">
        <f>+S25</f>
        <v>11396.333367686384</v>
      </c>
    </row>
    <row r="51" spans="2:19" ht="15" customHeight="1" x14ac:dyDescent="0.3">
      <c r="B51" s="15" t="s">
        <v>57</v>
      </c>
      <c r="C51" s="20"/>
      <c r="D51" s="20"/>
      <c r="E51" s="20"/>
      <c r="F51" s="20"/>
      <c r="G51" s="22"/>
      <c r="H51" s="22"/>
      <c r="I51" s="22"/>
      <c r="J51" s="22"/>
      <c r="K51" s="22"/>
      <c r="L51" s="22"/>
      <c r="M51" s="22"/>
      <c r="N51" s="22">
        <f>+N49/N50</f>
        <v>17.91445504945386</v>
      </c>
      <c r="O51" s="22">
        <f>+O49/O50</f>
        <v>17.390977565384542</v>
      </c>
      <c r="P51" s="22">
        <f>+P49/P50</f>
        <v>17.519417276179077</v>
      </c>
      <c r="Q51" s="22">
        <f>+Q49/Q50</f>
        <v>15.48415026356524</v>
      </c>
      <c r="R51" s="22">
        <f>+R49/R50</f>
        <v>13.587453765062627</v>
      </c>
      <c r="S51" s="22">
        <f>+S49/S50</f>
        <v>11.531192317537949</v>
      </c>
    </row>
    <row r="52" spans="2:19" ht="15" customHeight="1" x14ac:dyDescent="0.3"/>
    <row r="53" spans="2:19" ht="15" customHeight="1" x14ac:dyDescent="0.3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Adobe_Consenso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Edgar Fernández Vidal</dc:creator>
  <cp:keywords/>
  <dc:description/>
  <cp:lastModifiedBy>Edgar Fernández Vidal</cp:lastModifiedBy>
  <dcterms:created xsi:type="dcterms:W3CDTF">2025-09-07T17:36:15Z</dcterms:created>
  <dcterms:modified xsi:type="dcterms:W3CDTF">2025-09-07T19:34:17Z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{51367575-A0B8-4567-8A4F-EC42A185FAAA}</vt:lpwstr>
  </property>
</Properties>
</file>