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7a8ecc8023d875/Escritorio/"/>
    </mc:Choice>
  </mc:AlternateContent>
  <xr:revisionPtr revIDLastSave="3" documentId="8_{040042BA-E8EA-41B9-87F6-A0520051D92F}" xr6:coauthVersionLast="47" xr6:coauthVersionMax="47" xr10:uidLastSave="{74738301-2AAC-4A64-AFDA-206553A68F34}"/>
  <bookViews>
    <workbookView xWindow="-120" yWindow="-120" windowWidth="29040" windowHeight="15720" xr2:uid="{3F296335-008A-4515-BACE-B5925FCDD781}"/>
  </bookViews>
  <sheets>
    <sheet name="Ejemplo opciones reale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3" i="1"/>
  <c r="C44" i="1"/>
  <c r="C42" i="1"/>
  <c r="F41" i="1"/>
  <c r="E41" i="1"/>
  <c r="D41" i="1"/>
  <c r="C41" i="1"/>
  <c r="H40" i="1"/>
  <c r="H41" i="1" s="1"/>
  <c r="G40" i="1"/>
  <c r="G41" i="1" s="1"/>
  <c r="F40" i="1"/>
  <c r="E40" i="1"/>
  <c r="D40" i="1"/>
  <c r="C40" i="1"/>
  <c r="C34" i="1"/>
  <c r="G30" i="1"/>
  <c r="G31" i="1" s="1"/>
  <c r="F30" i="1"/>
  <c r="F31" i="1" s="1"/>
  <c r="E30" i="1"/>
  <c r="E31" i="1" s="1"/>
  <c r="D30" i="1"/>
  <c r="D31" i="1" s="1"/>
  <c r="C30" i="1"/>
  <c r="C31" i="1" s="1"/>
  <c r="C24" i="1"/>
  <c r="G20" i="1"/>
  <c r="G21" i="1" s="1"/>
  <c r="F20" i="1"/>
  <c r="F21" i="1" s="1"/>
  <c r="E20" i="1"/>
  <c r="E21" i="1" s="1"/>
  <c r="D20" i="1"/>
  <c r="D21" i="1" s="1"/>
  <c r="C20" i="1"/>
  <c r="C21" i="1" s="1"/>
  <c r="C10" i="1"/>
  <c r="C22" i="1" s="1"/>
  <c r="C5" i="1"/>
  <c r="C43" i="1" l="1"/>
  <c r="C12" i="1"/>
  <c r="H20" i="1"/>
  <c r="H21" i="1" s="1"/>
  <c r="C23" i="1" s="1"/>
  <c r="C25" i="1" s="1"/>
  <c r="C32" i="1"/>
  <c r="C45" i="1" l="1"/>
  <c r="H30" i="1"/>
  <c r="H31" i="1" s="1"/>
  <c r="C33" i="1" s="1"/>
  <c r="C51" i="1"/>
  <c r="C56" i="1" s="1"/>
  <c r="C14" i="1"/>
  <c r="C52" i="1" s="1"/>
  <c r="C35" i="1" l="1"/>
  <c r="C58" i="1"/>
  <c r="C59" i="1" s="1"/>
  <c r="C47" i="1"/>
  <c r="C61" i="1"/>
</calcChain>
</file>

<file path=xl/sharedStrings.xml><?xml version="1.0" encoding="utf-8"?>
<sst xmlns="http://schemas.openxmlformats.org/spreadsheetml/2006/main" count="58" uniqueCount="40">
  <si>
    <t>Métricas</t>
  </si>
  <si>
    <t>USD m</t>
  </si>
  <si>
    <t>Ingresos</t>
  </si>
  <si>
    <t>Margen FCF to Equity %</t>
  </si>
  <si>
    <t>FCF</t>
  </si>
  <si>
    <t>Tasa libre de riesgo</t>
  </si>
  <si>
    <t>Equity Risk Premium</t>
  </si>
  <si>
    <t>Ajuste cíclico</t>
  </si>
  <si>
    <t>Coste del Equity</t>
  </si>
  <si>
    <t>Valor actual negocio</t>
  </si>
  <si>
    <t>Cotización actual</t>
  </si>
  <si>
    <t>Valor implícito Opciones Reales</t>
  </si>
  <si>
    <t>Opciones Reales (USD m)</t>
  </si>
  <si>
    <t>Año 1</t>
  </si>
  <si>
    <t>Año 2</t>
  </si>
  <si>
    <t>Año 3</t>
  </si>
  <si>
    <t>Año 4</t>
  </si>
  <si>
    <t>Año 5</t>
  </si>
  <si>
    <t>TV</t>
  </si>
  <si>
    <t>Opción 1: M&amp;A</t>
  </si>
  <si>
    <t>Strike</t>
  </si>
  <si>
    <t>ROI</t>
  </si>
  <si>
    <t>FCF Equity</t>
  </si>
  <si>
    <t>FCF Equity Total</t>
  </si>
  <si>
    <t>Valor Presente Opción</t>
  </si>
  <si>
    <t>Probabilidad de éxito</t>
  </si>
  <si>
    <t>Valor Neto Opción</t>
  </si>
  <si>
    <t>Opción 2: Expansión nuevo mercado</t>
  </si>
  <si>
    <t>Valor Presente Neto Opción</t>
  </si>
  <si>
    <t>Opción 3: Creación nuevo producto</t>
  </si>
  <si>
    <t>Valor Neto de las opciones</t>
  </si>
  <si>
    <t>Probabilidad del mercado implícita</t>
  </si>
  <si>
    <t>Resumen y riesgos</t>
  </si>
  <si>
    <t>Valor actual empresa</t>
  </si>
  <si>
    <t>Valor intrínseco opciones reales</t>
  </si>
  <si>
    <t>Probabilidad implícita del mercado</t>
  </si>
  <si>
    <t>Riesgo total - Suma Strikes</t>
  </si>
  <si>
    <t>Sobre valor actual empresa</t>
  </si>
  <si>
    <t>Beneficio máximo total</t>
  </si>
  <si>
    <t>PSUC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</si>
</sst>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#,##0.0_);\(#,##0.0\);&quot;-&quot;_);@_)"/>
    <numFmt numFmtId="166" formatCode="#,##0_);\(#,##0\);&quot;-&quot;_);@_)"/>
    <numFmt numFmtId="168" formatCode="#,##0%_);\(#,##0%\);0%_);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color rgb="FF0000FF"/>
      <name val="Arial Narrow"/>
      <family val="2"/>
    </font>
    <font>
      <b/>
      <sz val="10"/>
      <name val="Arial Narrow"/>
      <family val="2"/>
    </font>
    <font>
      <i/>
      <u/>
      <sz val="10"/>
      <name val="Arial Narrow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7499618518631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2" borderId="0" applyNumberFormat="0" applyBorder="0" applyProtection="0">
      <alignment horizontal="centerContinuous" vertical="center"/>
    </xf>
  </cellStyleXfs>
  <cellXfs count="23">
    <xf numFmtId="0" fontId="0" fillId="0" borderId="0" xfId="0"/>
    <xf numFmtId="165" fontId="3" fillId="2" borderId="1" xfId="2" applyNumberFormat="1" applyFont="1" applyBorder="1" applyAlignment="1">
      <alignment vertical="center"/>
    </xf>
    <xf numFmtId="165" fontId="3" fillId="2" borderId="1" xfId="2" applyNumberFormat="1" applyFont="1" applyBorder="1" applyAlignment="1">
      <alignment horizontal="right" vertical="center"/>
    </xf>
    <xf numFmtId="166" fontId="4" fillId="3" borderId="0" xfId="0" applyNumberFormat="1" applyFont="1" applyFill="1" applyAlignment="1">
      <alignment vertical="center"/>
    </xf>
    <xf numFmtId="9" fontId="4" fillId="3" borderId="0" xfId="1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166" fontId="5" fillId="4" borderId="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7" fillId="3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7" fillId="3" borderId="0" xfId="0" applyNumberFormat="1" applyFont="1" applyFill="1" applyAlignment="1">
      <alignment vertical="center"/>
    </xf>
    <xf numFmtId="9" fontId="7" fillId="0" borderId="0" xfId="1" applyFont="1" applyFill="1" applyAlignment="1">
      <alignment vertical="center"/>
    </xf>
    <xf numFmtId="168" fontId="8" fillId="0" borderId="0" xfId="1" applyNumberFormat="1" applyFont="1" applyBorder="1" applyAlignment="1">
      <alignment vertical="center"/>
    </xf>
    <xf numFmtId="9" fontId="8" fillId="0" borderId="0" xfId="1" applyFont="1" applyBorder="1" applyAlignment="1">
      <alignment vertical="center"/>
    </xf>
    <xf numFmtId="9" fontId="5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66" fontId="9" fillId="0" borderId="0" xfId="0" applyNumberFormat="1" applyFont="1" applyAlignment="1">
      <alignment vertical="center"/>
    </xf>
    <xf numFmtId="9" fontId="9" fillId="0" borderId="0" xfId="1" applyFont="1" applyAlignment="1">
      <alignment vertical="center"/>
    </xf>
    <xf numFmtId="166" fontId="9" fillId="3" borderId="0" xfId="0" applyNumberFormat="1" applyFont="1" applyFill="1" applyAlignment="1">
      <alignment vertical="center"/>
    </xf>
  </cellXfs>
  <cellStyles count="3">
    <cellStyle name="a. Title 1" xfId="2" xr:uid="{4AC398FD-AB14-43F0-BF7B-889FB83C5FE4}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FDE0-F6E0-4553-8E23-0778D6990F43}">
  <dimension ref="B1:I62"/>
  <sheetViews>
    <sheetView showGridLines="0" tabSelected="1" view="pageBreakPreview" zoomScale="130" zoomScaleNormal="100" zoomScaleSheetLayoutView="130" workbookViewId="0"/>
  </sheetViews>
  <sheetFormatPr defaultColWidth="0" defaultRowHeight="12.75" zeroHeight="1" x14ac:dyDescent="0.2"/>
  <cols>
    <col min="1" max="1" width="2.7109375" style="19" customWidth="1"/>
    <col min="2" max="2" width="33" style="19" bestFit="1" customWidth="1"/>
    <col min="3" max="9" width="9.140625" style="19" customWidth="1"/>
    <col min="10" max="16384" width="9.140625" style="19" hidden="1"/>
  </cols>
  <sheetData>
    <row r="1" spans="2:9" x14ac:dyDescent="0.2"/>
    <row r="2" spans="2:9" ht="13.5" thickBot="1" x14ac:dyDescent="0.25">
      <c r="B2" s="1" t="s">
        <v>0</v>
      </c>
      <c r="C2" s="2" t="s">
        <v>1</v>
      </c>
      <c r="D2" s="18"/>
      <c r="E2" s="18"/>
      <c r="F2" s="18"/>
      <c r="G2" s="18"/>
      <c r="H2" s="18"/>
      <c r="I2" s="18"/>
    </row>
    <row r="3" spans="2:9" x14ac:dyDescent="0.2">
      <c r="B3" s="18" t="s">
        <v>2</v>
      </c>
      <c r="C3" s="3">
        <v>1000</v>
      </c>
      <c r="D3" s="18"/>
      <c r="E3" s="18"/>
      <c r="F3" s="18"/>
      <c r="G3" s="18"/>
      <c r="H3" s="18"/>
      <c r="I3" s="18"/>
    </row>
    <row r="4" spans="2:9" x14ac:dyDescent="0.2">
      <c r="B4" s="18" t="s">
        <v>3</v>
      </c>
      <c r="C4" s="4">
        <v>0.2</v>
      </c>
      <c r="D4" s="18"/>
      <c r="E4" s="18"/>
      <c r="F4" s="18"/>
      <c r="G4" s="18"/>
      <c r="H4" s="18"/>
      <c r="I4" s="18"/>
    </row>
    <row r="5" spans="2:9" x14ac:dyDescent="0.2">
      <c r="B5" s="18" t="s">
        <v>4</v>
      </c>
      <c r="C5" s="20">
        <f>+C4*C3</f>
        <v>200</v>
      </c>
      <c r="D5" s="18"/>
      <c r="E5" s="18"/>
      <c r="F5" s="18"/>
      <c r="G5" s="18"/>
      <c r="H5" s="18"/>
      <c r="I5" s="18"/>
    </row>
    <row r="6" spans="2:9" x14ac:dyDescent="0.2">
      <c r="B6" s="18"/>
      <c r="C6" s="20"/>
      <c r="D6" s="18"/>
      <c r="E6" s="18"/>
      <c r="F6" s="18"/>
      <c r="G6" s="18"/>
      <c r="H6" s="18"/>
      <c r="I6" s="18"/>
    </row>
    <row r="7" spans="2:9" x14ac:dyDescent="0.2">
      <c r="B7" s="18" t="s">
        <v>5</v>
      </c>
      <c r="C7" s="4">
        <v>0.04</v>
      </c>
      <c r="D7" s="18"/>
      <c r="E7" s="18"/>
      <c r="F7" s="18"/>
      <c r="G7" s="18"/>
      <c r="H7" s="18"/>
      <c r="I7" s="18"/>
    </row>
    <row r="8" spans="2:9" x14ac:dyDescent="0.2">
      <c r="B8" s="18" t="s">
        <v>6</v>
      </c>
      <c r="C8" s="4">
        <v>0.03</v>
      </c>
      <c r="D8" s="18"/>
      <c r="E8" s="18"/>
      <c r="F8" s="18"/>
      <c r="G8" s="18"/>
      <c r="H8" s="18"/>
      <c r="I8" s="18"/>
    </row>
    <row r="9" spans="2:9" x14ac:dyDescent="0.2">
      <c r="B9" s="18" t="s">
        <v>7</v>
      </c>
      <c r="C9" s="4">
        <v>0.03</v>
      </c>
      <c r="D9" s="18"/>
      <c r="E9" s="18"/>
      <c r="F9" s="18"/>
      <c r="G9" s="18"/>
      <c r="H9" s="18"/>
      <c r="I9" s="18"/>
    </row>
    <row r="10" spans="2:9" x14ac:dyDescent="0.2">
      <c r="B10" s="18" t="s">
        <v>8</v>
      </c>
      <c r="C10" s="21">
        <f>+C7+C8+C9</f>
        <v>0.1</v>
      </c>
      <c r="D10" s="18"/>
      <c r="E10" s="18"/>
      <c r="F10" s="18"/>
      <c r="G10" s="18"/>
      <c r="H10" s="18"/>
      <c r="I10" s="18"/>
    </row>
    <row r="11" spans="2:9" ht="13.5" thickBot="1" x14ac:dyDescent="0.25">
      <c r="B11" s="18"/>
      <c r="C11" s="18"/>
      <c r="D11" s="18"/>
      <c r="E11" s="18"/>
      <c r="F11" s="18"/>
      <c r="G11" s="18"/>
      <c r="H11" s="18"/>
      <c r="I11" s="18"/>
    </row>
    <row r="12" spans="2:9" ht="13.5" thickBot="1" x14ac:dyDescent="0.25">
      <c r="B12" s="5" t="s">
        <v>9</v>
      </c>
      <c r="C12" s="6">
        <f>+C5/C10</f>
        <v>2000</v>
      </c>
      <c r="D12" s="18"/>
      <c r="E12" s="18"/>
      <c r="F12" s="18"/>
      <c r="G12" s="18"/>
      <c r="H12" s="18"/>
      <c r="I12" s="18"/>
    </row>
    <row r="13" spans="2:9" ht="13.5" thickBot="1" x14ac:dyDescent="0.25">
      <c r="B13" s="18" t="s">
        <v>10</v>
      </c>
      <c r="C13" s="20">
        <v>3000</v>
      </c>
      <c r="D13" s="18"/>
      <c r="E13" s="18"/>
      <c r="F13" s="18"/>
      <c r="G13" s="18"/>
      <c r="H13" s="18"/>
      <c r="I13" s="18"/>
    </row>
    <row r="14" spans="2:9" ht="13.5" thickBot="1" x14ac:dyDescent="0.25">
      <c r="B14" s="5" t="s">
        <v>11</v>
      </c>
      <c r="C14" s="6">
        <f>+C13-C12</f>
        <v>1000</v>
      </c>
      <c r="D14" s="18"/>
      <c r="E14" s="18"/>
      <c r="F14" s="18"/>
      <c r="G14" s="18"/>
      <c r="H14" s="18"/>
      <c r="I14" s="18"/>
    </row>
    <row r="15" spans="2:9" x14ac:dyDescent="0.2">
      <c r="B15" s="18"/>
      <c r="C15" s="18"/>
      <c r="D15" s="18"/>
      <c r="E15" s="18"/>
      <c r="F15" s="18"/>
      <c r="G15" s="18"/>
      <c r="H15" s="18"/>
      <c r="I15" s="18"/>
    </row>
    <row r="16" spans="2:9" ht="13.5" thickBot="1" x14ac:dyDescent="0.25">
      <c r="B16" s="1" t="s">
        <v>12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18</v>
      </c>
      <c r="I16" s="18"/>
    </row>
    <row r="17" spans="2:9" x14ac:dyDescent="0.2">
      <c r="B17" s="7" t="s">
        <v>19</v>
      </c>
      <c r="C17" s="18"/>
      <c r="D17" s="18"/>
      <c r="E17" s="18"/>
      <c r="F17" s="18"/>
      <c r="G17" s="18"/>
      <c r="H17" s="18"/>
      <c r="I17" s="18"/>
    </row>
    <row r="18" spans="2:9" x14ac:dyDescent="0.2">
      <c r="B18" s="18" t="s">
        <v>20</v>
      </c>
      <c r="C18" s="3">
        <v>-500</v>
      </c>
      <c r="D18" s="18"/>
      <c r="E18" s="18"/>
      <c r="F18" s="18"/>
      <c r="G18" s="18"/>
      <c r="H18" s="18"/>
      <c r="I18" s="18"/>
    </row>
    <row r="19" spans="2:9" x14ac:dyDescent="0.2">
      <c r="B19" s="18" t="s">
        <v>21</v>
      </c>
      <c r="C19" s="4">
        <v>0.15</v>
      </c>
      <c r="D19" s="18"/>
      <c r="E19" s="18"/>
      <c r="F19" s="18"/>
      <c r="G19" s="18"/>
      <c r="H19" s="18"/>
      <c r="I19" s="18"/>
    </row>
    <row r="20" spans="2:9" x14ac:dyDescent="0.2">
      <c r="B20" s="18" t="s">
        <v>22</v>
      </c>
      <c r="C20" s="20">
        <f>+$C19*-$C18</f>
        <v>75</v>
      </c>
      <c r="D20" s="20">
        <f>+$C19*-$C18</f>
        <v>75</v>
      </c>
      <c r="E20" s="20">
        <f>+$C19*-$C18</f>
        <v>75</v>
      </c>
      <c r="F20" s="20">
        <f>+$C19*-$C18</f>
        <v>75</v>
      </c>
      <c r="G20" s="20">
        <f>+$C19*-$C18</f>
        <v>75</v>
      </c>
      <c r="H20" s="20">
        <f>+G20/C22</f>
        <v>750</v>
      </c>
      <c r="I20" s="18"/>
    </row>
    <row r="21" spans="2:9" x14ac:dyDescent="0.2">
      <c r="B21" s="18" t="s">
        <v>23</v>
      </c>
      <c r="C21" s="20">
        <f>+C20+C18</f>
        <v>-425</v>
      </c>
      <c r="D21" s="20">
        <f>+D20+D18</f>
        <v>75</v>
      </c>
      <c r="E21" s="20">
        <f>+E20+E18</f>
        <v>75</v>
      </c>
      <c r="F21" s="20">
        <f>+F20+F18</f>
        <v>75</v>
      </c>
      <c r="G21" s="20">
        <f>+G20+G18</f>
        <v>75</v>
      </c>
      <c r="H21" s="20">
        <f>+H20+H18</f>
        <v>750</v>
      </c>
      <c r="I21" s="18"/>
    </row>
    <row r="22" spans="2:9" x14ac:dyDescent="0.2">
      <c r="B22" s="18" t="s">
        <v>8</v>
      </c>
      <c r="C22" s="8">
        <f>+$C$10</f>
        <v>0.1</v>
      </c>
      <c r="D22" s="18"/>
      <c r="E22" s="18"/>
      <c r="F22" s="18"/>
      <c r="G22" s="18"/>
      <c r="H22" s="18"/>
      <c r="I22" s="18"/>
    </row>
    <row r="23" spans="2:9" x14ac:dyDescent="0.2">
      <c r="B23" s="9" t="s">
        <v>24</v>
      </c>
      <c r="C23" s="10">
        <f>NPV(C22,C21:H21)</f>
        <v>253.11900070051186</v>
      </c>
      <c r="D23" s="18"/>
      <c r="E23" s="18"/>
      <c r="F23" s="18"/>
      <c r="G23" s="18"/>
      <c r="H23" s="18"/>
      <c r="I23" s="18"/>
    </row>
    <row r="24" spans="2:9" ht="13.5" thickBot="1" x14ac:dyDescent="0.25">
      <c r="B24" s="18" t="s">
        <v>25</v>
      </c>
      <c r="C24" s="8">
        <f>+$C$48</f>
        <v>0.47428556837731251</v>
      </c>
      <c r="D24" s="18"/>
      <c r="E24" s="18"/>
      <c r="F24" s="18"/>
      <c r="G24" s="18"/>
      <c r="H24" s="18"/>
      <c r="I24" s="18"/>
    </row>
    <row r="25" spans="2:9" ht="13.5" thickBot="1" x14ac:dyDescent="0.25">
      <c r="B25" s="11" t="s">
        <v>26</v>
      </c>
      <c r="C25" s="12">
        <f>+C23*C24</f>
        <v>120.05068911433963</v>
      </c>
      <c r="D25" s="18"/>
      <c r="E25" s="18"/>
      <c r="F25" s="18"/>
      <c r="G25" s="18"/>
      <c r="H25" s="18"/>
      <c r="I25" s="18"/>
    </row>
    <row r="26" spans="2:9" ht="5.0999999999999996" customHeight="1" x14ac:dyDescent="0.2">
      <c r="B26" s="18"/>
      <c r="C26" s="18"/>
      <c r="D26" s="18"/>
      <c r="E26" s="18"/>
      <c r="F26" s="18"/>
      <c r="G26" s="18"/>
      <c r="H26" s="18"/>
      <c r="I26" s="18"/>
    </row>
    <row r="27" spans="2:9" x14ac:dyDescent="0.2">
      <c r="B27" s="7" t="s">
        <v>27</v>
      </c>
      <c r="C27" s="18"/>
      <c r="D27" s="18"/>
      <c r="E27" s="18"/>
      <c r="F27" s="18"/>
      <c r="G27" s="18"/>
      <c r="H27" s="18"/>
      <c r="I27" s="18"/>
    </row>
    <row r="28" spans="2:9" x14ac:dyDescent="0.2">
      <c r="B28" s="18" t="s">
        <v>20</v>
      </c>
      <c r="C28" s="3">
        <v>-500</v>
      </c>
      <c r="D28" s="18"/>
      <c r="E28" s="18"/>
      <c r="F28" s="18"/>
      <c r="G28" s="18"/>
      <c r="H28" s="18"/>
      <c r="I28" s="18"/>
    </row>
    <row r="29" spans="2:9" x14ac:dyDescent="0.2">
      <c r="B29" s="18" t="s">
        <v>21</v>
      </c>
      <c r="C29" s="4">
        <v>0.25</v>
      </c>
      <c r="D29" s="18"/>
      <c r="E29" s="18"/>
      <c r="F29" s="18"/>
      <c r="G29" s="18"/>
      <c r="H29" s="18"/>
      <c r="I29" s="18"/>
    </row>
    <row r="30" spans="2:9" x14ac:dyDescent="0.2">
      <c r="B30" s="18" t="s">
        <v>22</v>
      </c>
      <c r="C30" s="20">
        <f>+$C29*-$C28</f>
        <v>125</v>
      </c>
      <c r="D30" s="20">
        <f>+$C29*-$C28</f>
        <v>125</v>
      </c>
      <c r="E30" s="20">
        <f>+$C29*-$C28</f>
        <v>125</v>
      </c>
      <c r="F30" s="20">
        <f>+$C29*-$C28</f>
        <v>125</v>
      </c>
      <c r="G30" s="20">
        <f>+$C29*-$C28</f>
        <v>125</v>
      </c>
      <c r="H30" s="20">
        <f>+G30/C32</f>
        <v>1250</v>
      </c>
      <c r="I30" s="18"/>
    </row>
    <row r="31" spans="2:9" x14ac:dyDescent="0.2">
      <c r="B31" s="18" t="s">
        <v>23</v>
      </c>
      <c r="C31" s="20">
        <f>+C30+C28</f>
        <v>-375</v>
      </c>
      <c r="D31" s="20">
        <f>+D30+D28</f>
        <v>125</v>
      </c>
      <c r="E31" s="20">
        <f>+E30+E28</f>
        <v>125</v>
      </c>
      <c r="F31" s="20">
        <f>+F30+F28</f>
        <v>125</v>
      </c>
      <c r="G31" s="20">
        <f>+G30+G28</f>
        <v>125</v>
      </c>
      <c r="H31" s="20">
        <f>+H30+H28</f>
        <v>1250</v>
      </c>
      <c r="I31" s="18"/>
    </row>
    <row r="32" spans="2:9" x14ac:dyDescent="0.2">
      <c r="B32" s="18" t="s">
        <v>8</v>
      </c>
      <c r="C32" s="8">
        <f>+$C$10</f>
        <v>0.1</v>
      </c>
      <c r="D32" s="18"/>
      <c r="E32" s="18"/>
      <c r="F32" s="18"/>
      <c r="G32" s="18"/>
      <c r="H32" s="18"/>
      <c r="I32" s="18"/>
    </row>
    <row r="33" spans="2:9" x14ac:dyDescent="0.2">
      <c r="B33" s="9" t="s">
        <v>28</v>
      </c>
      <c r="C33" s="10">
        <f>NPV(C32,C31:H31)</f>
        <v>724.89530419782272</v>
      </c>
      <c r="D33" s="18"/>
      <c r="E33" s="18"/>
      <c r="F33" s="18"/>
      <c r="G33" s="18"/>
      <c r="H33" s="18"/>
      <c r="I33" s="18"/>
    </row>
    <row r="34" spans="2:9" ht="13.5" thickBot="1" x14ac:dyDescent="0.25">
      <c r="B34" s="18" t="s">
        <v>25</v>
      </c>
      <c r="C34" s="8">
        <f>+$C$48</f>
        <v>0.47428556837731251</v>
      </c>
      <c r="D34" s="18"/>
      <c r="E34" s="18"/>
      <c r="F34" s="18"/>
      <c r="G34" s="18"/>
      <c r="H34" s="18"/>
      <c r="I34" s="18"/>
    </row>
    <row r="35" spans="2:9" ht="13.5" thickBot="1" x14ac:dyDescent="0.25">
      <c r="B35" s="11" t="s">
        <v>26</v>
      </c>
      <c r="C35" s="12">
        <f>+C33*C34</f>
        <v>343.80738136550917</v>
      </c>
      <c r="D35" s="18"/>
      <c r="E35" s="18"/>
      <c r="F35" s="18"/>
      <c r="G35" s="18"/>
      <c r="H35" s="18"/>
      <c r="I35" s="18"/>
    </row>
    <row r="36" spans="2:9" ht="5.0999999999999996" customHeight="1" x14ac:dyDescent="0.2">
      <c r="B36" s="18"/>
      <c r="C36" s="18"/>
      <c r="D36" s="18"/>
      <c r="E36" s="18"/>
      <c r="F36" s="18"/>
      <c r="G36" s="18"/>
      <c r="H36" s="18"/>
      <c r="I36" s="18"/>
    </row>
    <row r="37" spans="2:9" x14ac:dyDescent="0.2">
      <c r="B37" s="7" t="s">
        <v>29</v>
      </c>
      <c r="C37" s="18"/>
      <c r="D37" s="18"/>
      <c r="E37" s="18"/>
      <c r="F37" s="18"/>
      <c r="G37" s="18"/>
      <c r="H37" s="18"/>
      <c r="I37" s="18"/>
    </row>
    <row r="38" spans="2:9" x14ac:dyDescent="0.2">
      <c r="B38" s="18" t="s">
        <v>20</v>
      </c>
      <c r="C38" s="3">
        <v>-1000</v>
      </c>
      <c r="D38" s="18"/>
      <c r="E38" s="18"/>
      <c r="F38" s="18"/>
      <c r="G38" s="18"/>
      <c r="H38" s="18"/>
      <c r="I38" s="18"/>
    </row>
    <row r="39" spans="2:9" x14ac:dyDescent="0.2">
      <c r="B39" s="18" t="s">
        <v>21</v>
      </c>
      <c r="C39" s="4">
        <v>0.17499999999999999</v>
      </c>
      <c r="D39" s="18"/>
      <c r="E39" s="18"/>
      <c r="F39" s="18"/>
      <c r="G39" s="18"/>
      <c r="H39" s="18"/>
      <c r="I39" s="18"/>
    </row>
    <row r="40" spans="2:9" x14ac:dyDescent="0.2">
      <c r="B40" s="18" t="s">
        <v>22</v>
      </c>
      <c r="C40" s="20">
        <f>+$C39*-$C38</f>
        <v>175</v>
      </c>
      <c r="D40" s="20">
        <f>+$C39*-$C38</f>
        <v>175</v>
      </c>
      <c r="E40" s="20">
        <f>+$C39*-$C38</f>
        <v>175</v>
      </c>
      <c r="F40" s="20">
        <f>+$C39*-$C38</f>
        <v>175</v>
      </c>
      <c r="G40" s="20">
        <f>+$C39*-$C38</f>
        <v>175</v>
      </c>
      <c r="H40" s="20">
        <f>+G40/C42</f>
        <v>1750</v>
      </c>
      <c r="I40" s="18"/>
    </row>
    <row r="41" spans="2:9" x14ac:dyDescent="0.2">
      <c r="B41" s="18" t="s">
        <v>23</v>
      </c>
      <c r="C41" s="20">
        <f>+C40+C38</f>
        <v>-825</v>
      </c>
      <c r="D41" s="20">
        <f>+D40+D38</f>
        <v>175</v>
      </c>
      <c r="E41" s="20">
        <f>+E40+E38</f>
        <v>175</v>
      </c>
      <c r="F41" s="20">
        <f>+F40+F38</f>
        <v>175</v>
      </c>
      <c r="G41" s="20">
        <f>+G40+G38</f>
        <v>175</v>
      </c>
      <c r="H41" s="20">
        <f>+H40+H38</f>
        <v>1750</v>
      </c>
      <c r="I41" s="18"/>
    </row>
    <row r="42" spans="2:9" x14ac:dyDescent="0.2">
      <c r="B42" s="18" t="s">
        <v>8</v>
      </c>
      <c r="C42" s="8">
        <f>+$C$10</f>
        <v>0.1</v>
      </c>
      <c r="D42" s="18"/>
      <c r="E42" s="18"/>
      <c r="F42" s="18"/>
      <c r="G42" s="18"/>
      <c r="H42" s="18"/>
      <c r="I42" s="18"/>
    </row>
    <row r="43" spans="2:9" x14ac:dyDescent="0.2">
      <c r="B43" s="9" t="s">
        <v>28</v>
      </c>
      <c r="C43" s="10">
        <f>NPV(C42,C41:H41)</f>
        <v>742.12615314967923</v>
      </c>
      <c r="D43" s="18"/>
      <c r="E43" s="18"/>
      <c r="F43" s="18"/>
      <c r="G43" s="18"/>
      <c r="H43" s="18"/>
      <c r="I43" s="18"/>
    </row>
    <row r="44" spans="2:9" ht="13.5" thickBot="1" x14ac:dyDescent="0.25">
      <c r="B44" s="18" t="s">
        <v>25</v>
      </c>
      <c r="C44" s="8">
        <f>+$C$48</f>
        <v>0.47428556837731251</v>
      </c>
      <c r="D44" s="18"/>
      <c r="E44" s="18"/>
      <c r="F44" s="18"/>
      <c r="G44" s="18"/>
      <c r="H44" s="18"/>
      <c r="I44" s="18"/>
    </row>
    <row r="45" spans="2:9" ht="13.5" thickBot="1" x14ac:dyDescent="0.25">
      <c r="B45" s="11" t="s">
        <v>26</v>
      </c>
      <c r="C45" s="12">
        <f>+C43*C44</f>
        <v>351.97972435426408</v>
      </c>
      <c r="D45" s="18"/>
      <c r="E45" s="18"/>
      <c r="F45" s="18"/>
      <c r="G45" s="18"/>
      <c r="H45" s="18"/>
      <c r="I45" s="18"/>
    </row>
    <row r="46" spans="2:9" ht="5.0999999999999996" customHeight="1" x14ac:dyDescent="0.2">
      <c r="B46" s="9"/>
      <c r="C46" s="10"/>
      <c r="D46" s="18"/>
      <c r="E46" s="18"/>
      <c r="F46" s="18"/>
      <c r="G46" s="18"/>
      <c r="H46" s="18"/>
      <c r="I46" s="18"/>
    </row>
    <row r="47" spans="2:9" x14ac:dyDescent="0.2">
      <c r="B47" s="9" t="s">
        <v>30</v>
      </c>
      <c r="C47" s="10">
        <f>+C45+C35+C25</f>
        <v>815.83779483411297</v>
      </c>
      <c r="D47" s="18"/>
      <c r="E47" s="18"/>
      <c r="F47" s="18"/>
      <c r="G47" s="18"/>
      <c r="H47" s="18"/>
      <c r="I47" s="18"/>
    </row>
    <row r="48" spans="2:9" x14ac:dyDescent="0.2">
      <c r="B48" s="9" t="s">
        <v>31</v>
      </c>
      <c r="C48" s="4">
        <v>0.47428556837731251</v>
      </c>
      <c r="D48" s="18"/>
      <c r="E48" s="18"/>
      <c r="F48" s="18"/>
      <c r="G48" s="18"/>
      <c r="H48" s="18"/>
      <c r="I48" s="18"/>
    </row>
    <row r="49" spans="2:9" x14ac:dyDescent="0.2">
      <c r="B49" s="9"/>
      <c r="C49" s="10"/>
      <c r="D49" s="18"/>
      <c r="E49" s="18"/>
      <c r="F49" s="18"/>
      <c r="G49" s="18"/>
      <c r="H49" s="18"/>
      <c r="I49" s="18"/>
    </row>
    <row r="50" spans="2:9" ht="13.5" thickBot="1" x14ac:dyDescent="0.25">
      <c r="B50" s="1" t="s">
        <v>32</v>
      </c>
      <c r="C50" s="2" t="s">
        <v>1</v>
      </c>
      <c r="D50" s="18"/>
      <c r="E50" s="18"/>
      <c r="F50" s="18"/>
      <c r="G50" s="18"/>
      <c r="H50" s="18"/>
      <c r="I50" s="18"/>
    </row>
    <row r="51" spans="2:9" x14ac:dyDescent="0.2">
      <c r="B51" s="18" t="s">
        <v>33</v>
      </c>
      <c r="C51" s="13">
        <f>+$C$12</f>
        <v>2000</v>
      </c>
      <c r="D51" s="18"/>
      <c r="E51" s="18"/>
      <c r="F51" s="18"/>
      <c r="G51" s="18"/>
      <c r="H51" s="18"/>
      <c r="I51" s="18"/>
    </row>
    <row r="52" spans="2:9" x14ac:dyDescent="0.2">
      <c r="B52" s="18" t="s">
        <v>34</v>
      </c>
      <c r="C52" s="13">
        <f>+C14</f>
        <v>1000</v>
      </c>
      <c r="D52" s="18"/>
      <c r="E52" s="18"/>
      <c r="F52" s="18"/>
      <c r="G52" s="18"/>
      <c r="H52" s="18"/>
      <c r="I52" s="18"/>
    </row>
    <row r="53" spans="2:9" x14ac:dyDescent="0.2">
      <c r="B53" s="18" t="s">
        <v>35</v>
      </c>
      <c r="C53" s="8">
        <f>+C48</f>
        <v>0.47428556837731251</v>
      </c>
      <c r="D53" s="18"/>
      <c r="E53" s="18"/>
      <c r="F53" s="18"/>
      <c r="G53" s="18"/>
      <c r="H53" s="18"/>
      <c r="I53" s="18"/>
    </row>
    <row r="54" spans="2:9" ht="5.0999999999999996" customHeight="1" x14ac:dyDescent="0.2">
      <c r="B54" s="18"/>
      <c r="C54" s="14"/>
      <c r="D54" s="18"/>
      <c r="E54" s="18"/>
      <c r="F54" s="18"/>
      <c r="G54" s="18"/>
      <c r="H54" s="18"/>
      <c r="I54" s="18"/>
    </row>
    <row r="55" spans="2:9" x14ac:dyDescent="0.2">
      <c r="B55" s="18" t="s">
        <v>36</v>
      </c>
      <c r="C55" s="22">
        <f>+C18+C28+C38</f>
        <v>-2000</v>
      </c>
      <c r="D55" s="18"/>
      <c r="E55" s="18"/>
      <c r="F55" s="18"/>
      <c r="G55" s="18"/>
      <c r="H55" s="18"/>
      <c r="I55" s="18"/>
    </row>
    <row r="56" spans="2:9" x14ac:dyDescent="0.2">
      <c r="B56" s="18" t="s">
        <v>37</v>
      </c>
      <c r="C56" s="15">
        <f>+C55/C51</f>
        <v>-1</v>
      </c>
      <c r="D56" s="18"/>
      <c r="E56" s="18"/>
      <c r="F56" s="18"/>
      <c r="G56" s="18"/>
      <c r="H56" s="18"/>
      <c r="I56" s="18"/>
    </row>
    <row r="57" spans="2:9" ht="5.0999999999999996" customHeight="1" x14ac:dyDescent="0.2">
      <c r="B57" s="18"/>
      <c r="C57" s="15"/>
      <c r="D57" s="18"/>
      <c r="E57" s="18"/>
      <c r="F57" s="18"/>
      <c r="G57" s="18"/>
      <c r="H57" s="18"/>
      <c r="I57" s="18"/>
    </row>
    <row r="58" spans="2:9" x14ac:dyDescent="0.2">
      <c r="B58" s="18" t="s">
        <v>38</v>
      </c>
      <c r="C58" s="22">
        <f>+C43+C33+C23</f>
        <v>1720.1404580480137</v>
      </c>
      <c r="D58" s="18"/>
      <c r="E58" s="18"/>
      <c r="F58" s="18"/>
      <c r="G58" s="18"/>
      <c r="H58" s="18"/>
      <c r="I58" s="18"/>
    </row>
    <row r="59" spans="2:9" x14ac:dyDescent="0.2">
      <c r="B59" s="18" t="s">
        <v>37</v>
      </c>
      <c r="C59" s="16">
        <f>+C58/C51</f>
        <v>0.86007022902400687</v>
      </c>
      <c r="D59" s="18"/>
      <c r="E59" s="18"/>
      <c r="F59" s="18"/>
      <c r="G59" s="18"/>
      <c r="H59" s="18"/>
      <c r="I59" s="18"/>
    </row>
    <row r="60" spans="2:9" ht="5.0999999999999996" customHeight="1" x14ac:dyDescent="0.2">
      <c r="B60" s="18"/>
      <c r="C60" s="16"/>
      <c r="D60" s="18"/>
      <c r="E60" s="18"/>
      <c r="F60" s="18"/>
      <c r="G60" s="18"/>
      <c r="H60" s="18"/>
      <c r="I60" s="18"/>
    </row>
    <row r="61" spans="2:9" x14ac:dyDescent="0.2">
      <c r="B61" s="9" t="s">
        <v>39</v>
      </c>
      <c r="C61" s="17">
        <f>+C56/(C59-C56)</f>
        <v>-0.53761410961601586</v>
      </c>
      <c r="D61" s="18"/>
      <c r="E61" s="18"/>
      <c r="F61" s="18"/>
      <c r="G61" s="18"/>
      <c r="H61" s="18"/>
      <c r="I61" s="18"/>
    </row>
    <row r="62" spans="2:9" x14ac:dyDescent="0.2"/>
  </sheetData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Ejemplo opciones reales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Fernández Vidal</dc:creator>
  <cp:lastModifiedBy>Edgar Fernández Vidal</cp:lastModifiedBy>
  <dcterms:created xsi:type="dcterms:W3CDTF">2024-06-23T14:54:10Z</dcterms:created>
  <dcterms:modified xsi:type="dcterms:W3CDTF">2024-06-23T14:57:34Z</dcterms:modified>
</cp:coreProperties>
</file>